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原さんより受取る　指名通知（入札HP用データ）\R7\0723\0693多駅北工第1号\"/>
    </mc:Choice>
  </mc:AlternateContent>
  <bookViews>
    <workbookView xWindow="0" yWindow="0" windowWidth="28800" windowHeight="12210"/>
  </bookViews>
  <sheets>
    <sheet name="工事設計書" sheetId="1" r:id="rId1"/>
    <sheet name="工事価格書" sheetId="2" r:id="rId2"/>
    <sheet name="直工内訳Aa" sheetId="3" r:id="rId3"/>
    <sheet name="共通仮設内訳Ba" sheetId="4" r:id="rId4"/>
    <sheet name="現場管理内訳Bb" sheetId="5" r:id="rId5"/>
    <sheet name="一般管理等内訳Bc" sheetId="6" r:id="rId6"/>
    <sheet name="Aa01" sheetId="7" r:id="rId7"/>
    <sheet name="Aa02" sheetId="8" r:id="rId8"/>
    <sheet name="Aa03" sheetId="9" r:id="rId9"/>
    <sheet name="Aa04" sheetId="10" r:id="rId10"/>
    <sheet name="Aa05" sheetId="11" r:id="rId11"/>
  </sheets>
  <definedNames>
    <definedName name="_Regression_Int" localSheetId="6" hidden="1">1</definedName>
    <definedName name="_Regression_Int" localSheetId="7" hidden="1">1</definedName>
    <definedName name="_Regression_Int" localSheetId="8" hidden="1">1</definedName>
    <definedName name="_Regression_Int" localSheetId="9" hidden="1">1</definedName>
    <definedName name="_Regression_Int" localSheetId="10" hidden="1">1</definedName>
    <definedName name="_Regression_Int" localSheetId="5" hidden="1">1</definedName>
    <definedName name="_Regression_Int" localSheetId="3" hidden="1">1</definedName>
    <definedName name="_Regression_Int" localSheetId="4" hidden="1">1</definedName>
    <definedName name="_Regression_Int" localSheetId="1" hidden="1">1</definedName>
    <definedName name="_Regression_Int" localSheetId="2" hidden="1">1</definedName>
    <definedName name="_xlnm.Print_Area" localSheetId="6">'Aa01'!$A$1:$H$37</definedName>
    <definedName name="_xlnm.Print_Area" localSheetId="7">'Aa02'!$A$1:$H$37</definedName>
    <definedName name="_xlnm.Print_Area" localSheetId="8">'Aa03'!$A$1:$H$37</definedName>
    <definedName name="_xlnm.Print_Area" localSheetId="9">'Aa04'!$A$1:$H$37</definedName>
    <definedName name="_xlnm.Print_Area" localSheetId="10">'Aa05'!$A$1:$H$37</definedName>
    <definedName name="_xlnm.Print_Area" localSheetId="5">一般管理等内訳Bc!$B$1:$K$37</definedName>
    <definedName name="_xlnm.Print_Area" localSheetId="3">共通仮設内訳Ba!$B$1:$K$73</definedName>
    <definedName name="_xlnm.Print_Area" localSheetId="4">現場管理内訳Bb!$B$1:$K$73</definedName>
    <definedName name="_xlnm.Print_Area" localSheetId="1">工事価格書!$B$1:$K$37</definedName>
    <definedName name="_xlnm.Print_Area" localSheetId="0">工事設計書!$A$1:$O$33</definedName>
    <definedName name="_xlnm.Print_Area" localSheetId="2">直工内訳Aa!$B$1:$K$73</definedName>
    <definedName name="Print_Area_MI" localSheetId="5">一般管理等内訳Bc!#REF!</definedName>
    <definedName name="Print_Area_MI" localSheetId="3">共通仮設内訳Ba!#REF!</definedName>
    <definedName name="Print_Area_MI" localSheetId="4">現場管理内訳Bb!#REF!</definedName>
    <definedName name="Print_Area_MI" localSheetId="1">工事価格書!#REF!</definedName>
    <definedName name="Print_Area_MI" localSheetId="2">直工内訳Aa!#REF!</definedName>
    <definedName name="_xlnm.Print_Titles" localSheetId="6">'Aa01'!$1:$1</definedName>
    <definedName name="_xlnm.Print_Titles" localSheetId="7">'Aa02'!$1:$1</definedName>
    <definedName name="_xlnm.Print_Titles" localSheetId="8">'Aa03'!$1:$1</definedName>
    <definedName name="_xlnm.Print_Titles" localSheetId="9">'Aa04'!$1:$1</definedName>
    <definedName name="_xlnm.Print_Titles" localSheetId="10">'Aa05'!$1:$1</definedName>
    <definedName name="_xlnm.Print_Titles" localSheetId="3">共通仮設内訳Ba!$1:$1</definedName>
    <definedName name="_xlnm.Print_Titles" localSheetId="4">現場管理内訳Bb!$1:$1</definedName>
    <definedName name="_xlnm.Print_Titles" localSheetId="2">直工内訳Aa!$1:$1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11" l="1"/>
  <c r="E32" i="11"/>
  <c r="E30" i="11"/>
  <c r="E28" i="11"/>
  <c r="E26" i="11"/>
  <c r="E24" i="11"/>
  <c r="E22" i="11"/>
  <c r="E20" i="11"/>
  <c r="E18" i="11"/>
  <c r="E16" i="11"/>
  <c r="E14" i="11"/>
  <c r="E12" i="11"/>
  <c r="E10" i="11"/>
  <c r="E8" i="11"/>
  <c r="E6" i="11"/>
  <c r="E4" i="11"/>
  <c r="B3" i="11"/>
  <c r="A3" i="11"/>
  <c r="B2" i="11"/>
  <c r="E34" i="10"/>
  <c r="E32" i="10"/>
  <c r="E30" i="10"/>
  <c r="E28" i="10"/>
  <c r="E26" i="10"/>
  <c r="E24" i="10"/>
  <c r="E22" i="10"/>
  <c r="E20" i="10"/>
  <c r="E18" i="10"/>
  <c r="E16" i="10"/>
  <c r="E14" i="10"/>
  <c r="E12" i="10"/>
  <c r="E10" i="10"/>
  <c r="E8" i="10"/>
  <c r="E6" i="10"/>
  <c r="E4" i="10"/>
  <c r="B3" i="10"/>
  <c r="A3" i="10"/>
  <c r="B2" i="10"/>
  <c r="E34" i="9"/>
  <c r="E32" i="9"/>
  <c r="E30" i="9"/>
  <c r="E28" i="9"/>
  <c r="E26" i="9"/>
  <c r="E24" i="9"/>
  <c r="E22" i="9"/>
  <c r="E20" i="9"/>
  <c r="E18" i="9"/>
  <c r="E16" i="9"/>
  <c r="E14" i="9"/>
  <c r="E12" i="9"/>
  <c r="E10" i="9"/>
  <c r="E8" i="9"/>
  <c r="E6" i="9"/>
  <c r="E4" i="9"/>
  <c r="B3" i="9"/>
  <c r="A3" i="9"/>
  <c r="B2" i="9"/>
  <c r="E34" i="8"/>
  <c r="E32" i="8"/>
  <c r="E30" i="8"/>
  <c r="E28" i="8"/>
  <c r="E26" i="8"/>
  <c r="E24" i="8"/>
  <c r="E22" i="8"/>
  <c r="E20" i="8"/>
  <c r="E18" i="8"/>
  <c r="E16" i="8"/>
  <c r="E14" i="8"/>
  <c r="E12" i="8"/>
  <c r="E10" i="8"/>
  <c r="E8" i="8"/>
  <c r="E6" i="8"/>
  <c r="E4" i="8"/>
  <c r="B3" i="8"/>
  <c r="B2" i="8"/>
  <c r="E34" i="7"/>
  <c r="E32" i="7"/>
  <c r="E30" i="7"/>
  <c r="E28" i="7"/>
  <c r="E26" i="7"/>
  <c r="E24" i="7"/>
  <c r="E22" i="7"/>
  <c r="E20" i="7"/>
  <c r="E18" i="7"/>
  <c r="E14" i="7"/>
  <c r="E12" i="7"/>
  <c r="E10" i="7"/>
  <c r="E8" i="7"/>
  <c r="E6" i="7"/>
  <c r="E4" i="7"/>
  <c r="B3" i="7"/>
  <c r="B2" i="7"/>
  <c r="A27" i="6"/>
  <c r="A19" i="6"/>
  <c r="A17" i="6"/>
  <c r="A15" i="6"/>
  <c r="A21" i="6" s="1"/>
  <c r="B11" i="6"/>
  <c r="A11" i="6"/>
  <c r="D10" i="6"/>
  <c r="F9" i="6"/>
  <c r="E9" i="6"/>
  <c r="A9" i="6"/>
  <c r="B9" i="6" s="1"/>
  <c r="E8" i="6"/>
  <c r="F8" i="6" s="1"/>
  <c r="D8" i="6"/>
  <c r="C7" i="6"/>
  <c r="F70" i="5"/>
  <c r="F68" i="5"/>
  <c r="F66" i="5"/>
  <c r="F64" i="5"/>
  <c r="F62" i="5"/>
  <c r="F60" i="5"/>
  <c r="F58" i="5"/>
  <c r="F56" i="5"/>
  <c r="F54" i="5"/>
  <c r="F52" i="5"/>
  <c r="F50" i="5"/>
  <c r="F48" i="5"/>
  <c r="F46" i="5"/>
  <c r="F40" i="5"/>
  <c r="B39" i="5"/>
  <c r="B31" i="5"/>
  <c r="A31" i="5"/>
  <c r="B29" i="5"/>
  <c r="A29" i="5"/>
  <c r="B25" i="5"/>
  <c r="A25" i="5"/>
  <c r="B23" i="5"/>
  <c r="A23" i="5"/>
  <c r="B19" i="5"/>
  <c r="A19" i="5"/>
  <c r="B17" i="5"/>
  <c r="A17" i="5"/>
  <c r="K11" i="5"/>
  <c r="F11" i="5"/>
  <c r="E11" i="5"/>
  <c r="C11" i="5"/>
  <c r="B11" i="5"/>
  <c r="A11" i="5"/>
  <c r="F10" i="5"/>
  <c r="D10" i="5"/>
  <c r="F9" i="5"/>
  <c r="E9" i="5"/>
  <c r="B9" i="5"/>
  <c r="A9" i="5"/>
  <c r="E8" i="5"/>
  <c r="D8" i="5"/>
  <c r="K38" i="5" s="1"/>
  <c r="C7" i="5"/>
  <c r="F70" i="4"/>
  <c r="F68" i="4"/>
  <c r="F66" i="4"/>
  <c r="F64" i="4"/>
  <c r="F62" i="4"/>
  <c r="F60" i="4"/>
  <c r="F58" i="4"/>
  <c r="F56" i="4"/>
  <c r="F54" i="4"/>
  <c r="F52" i="4"/>
  <c r="F50" i="4"/>
  <c r="F48" i="4"/>
  <c r="F46" i="4"/>
  <c r="F44" i="4"/>
  <c r="F42" i="4"/>
  <c r="F40" i="4"/>
  <c r="B31" i="4"/>
  <c r="A31" i="4"/>
  <c r="B29" i="4"/>
  <c r="A29" i="4"/>
  <c r="B25" i="4"/>
  <c r="A25" i="4"/>
  <c r="B23" i="4"/>
  <c r="A23" i="4"/>
  <c r="B19" i="4"/>
  <c r="A19" i="4"/>
  <c r="B17" i="4"/>
  <c r="A17" i="4"/>
  <c r="K11" i="4"/>
  <c r="C11" i="4"/>
  <c r="F10" i="4"/>
  <c r="F9" i="4"/>
  <c r="E9" i="4"/>
  <c r="B9" i="4"/>
  <c r="A9" i="4"/>
  <c r="E8" i="4"/>
  <c r="D8" i="4"/>
  <c r="K38" i="4" s="1"/>
  <c r="C7" i="4"/>
  <c r="F71" i="3"/>
  <c r="E71" i="3"/>
  <c r="B71" i="3"/>
  <c r="A71" i="3"/>
  <c r="F70" i="3"/>
  <c r="F69" i="3"/>
  <c r="E69" i="3"/>
  <c r="B69" i="3"/>
  <c r="A69" i="3"/>
  <c r="F68" i="3"/>
  <c r="F67" i="3"/>
  <c r="E67" i="3"/>
  <c r="B67" i="3"/>
  <c r="A67" i="3"/>
  <c r="F66" i="3"/>
  <c r="F65" i="3"/>
  <c r="E65" i="3"/>
  <c r="B65" i="3"/>
  <c r="A65" i="3"/>
  <c r="F64" i="3"/>
  <c r="F63" i="3"/>
  <c r="E63" i="3"/>
  <c r="B63" i="3"/>
  <c r="A63" i="3"/>
  <c r="F62" i="3"/>
  <c r="F61" i="3"/>
  <c r="E61" i="3"/>
  <c r="B61" i="3"/>
  <c r="A61" i="3"/>
  <c r="F60" i="3"/>
  <c r="F59" i="3"/>
  <c r="E59" i="3"/>
  <c r="B59" i="3"/>
  <c r="A59" i="3"/>
  <c r="F58" i="3"/>
  <c r="F57" i="3"/>
  <c r="E57" i="3"/>
  <c r="B57" i="3"/>
  <c r="A57" i="3"/>
  <c r="F56" i="3"/>
  <c r="F55" i="3"/>
  <c r="E55" i="3"/>
  <c r="B55" i="3"/>
  <c r="A55" i="3"/>
  <c r="F54" i="3"/>
  <c r="F53" i="3"/>
  <c r="E53" i="3"/>
  <c r="B53" i="3"/>
  <c r="A53" i="3"/>
  <c r="F52" i="3"/>
  <c r="F51" i="3"/>
  <c r="E51" i="3"/>
  <c r="B51" i="3"/>
  <c r="A51" i="3"/>
  <c r="F50" i="3"/>
  <c r="F49" i="3"/>
  <c r="E49" i="3"/>
  <c r="B49" i="3"/>
  <c r="A49" i="3"/>
  <c r="F48" i="3"/>
  <c r="F47" i="3"/>
  <c r="E47" i="3"/>
  <c r="B47" i="3"/>
  <c r="A47" i="3"/>
  <c r="F46" i="3"/>
  <c r="F45" i="3"/>
  <c r="E45" i="3"/>
  <c r="B45" i="3"/>
  <c r="A45" i="3"/>
  <c r="F44" i="3"/>
  <c r="F43" i="3"/>
  <c r="E43" i="3"/>
  <c r="B43" i="3"/>
  <c r="A43" i="3"/>
  <c r="F42" i="3"/>
  <c r="F41" i="3"/>
  <c r="E41" i="3"/>
  <c r="B41" i="3"/>
  <c r="A41" i="3"/>
  <c r="F40" i="3"/>
  <c r="F39" i="3"/>
  <c r="E39" i="3"/>
  <c r="B39" i="3"/>
  <c r="A39" i="3"/>
  <c r="F38" i="3"/>
  <c r="F37" i="3"/>
  <c r="E37" i="3"/>
  <c r="B37" i="3"/>
  <c r="A37" i="3"/>
  <c r="F36" i="3"/>
  <c r="F35" i="3"/>
  <c r="E35" i="3"/>
  <c r="B35" i="3"/>
  <c r="A35" i="3"/>
  <c r="F34" i="3"/>
  <c r="F33" i="3"/>
  <c r="E33" i="3"/>
  <c r="B33" i="3"/>
  <c r="A33" i="3"/>
  <c r="F32" i="3"/>
  <c r="F31" i="3"/>
  <c r="E31" i="3"/>
  <c r="B31" i="3"/>
  <c r="A31" i="3"/>
  <c r="F30" i="3"/>
  <c r="F29" i="3"/>
  <c r="E29" i="3"/>
  <c r="B29" i="3"/>
  <c r="A29" i="3"/>
  <c r="F28" i="3"/>
  <c r="F27" i="3"/>
  <c r="E27" i="3"/>
  <c r="B27" i="3"/>
  <c r="A27" i="3"/>
  <c r="F26" i="3"/>
  <c r="F25" i="3"/>
  <c r="E25" i="3"/>
  <c r="B25" i="3"/>
  <c r="A25" i="3"/>
  <c r="F24" i="3"/>
  <c r="F23" i="3"/>
  <c r="E23" i="3"/>
  <c r="B23" i="3"/>
  <c r="A23" i="3"/>
  <c r="F22" i="3"/>
  <c r="F21" i="3"/>
  <c r="E21" i="3"/>
  <c r="B21" i="3"/>
  <c r="A21" i="3"/>
  <c r="F20" i="3"/>
  <c r="F19" i="3"/>
  <c r="E19" i="3"/>
  <c r="A19" i="3"/>
  <c r="F18" i="3"/>
  <c r="F17" i="3"/>
  <c r="E17" i="3"/>
  <c r="A17" i="3"/>
  <c r="F16" i="3"/>
  <c r="F15" i="3"/>
  <c r="E15" i="3"/>
  <c r="A15" i="3"/>
  <c r="F14" i="3"/>
  <c r="F13" i="3"/>
  <c r="E13" i="3"/>
  <c r="A13" i="3"/>
  <c r="F12" i="3"/>
  <c r="F11" i="3"/>
  <c r="E11" i="3"/>
  <c r="A11" i="3"/>
  <c r="F10" i="3"/>
  <c r="F9" i="3"/>
  <c r="E9" i="3"/>
  <c r="A9" i="3"/>
  <c r="F8" i="3"/>
  <c r="F7" i="3"/>
  <c r="E7" i="3"/>
  <c r="B7" i="3"/>
  <c r="A3" i="7" s="1"/>
  <c r="A7" i="3"/>
  <c r="B9" i="3" s="1"/>
  <c r="A3" i="8" s="1"/>
  <c r="F6" i="3"/>
  <c r="C5" i="3"/>
  <c r="D4" i="3"/>
  <c r="C3" i="3"/>
  <c r="C37" i="2"/>
  <c r="C29" i="2"/>
  <c r="E20" i="2"/>
  <c r="E18" i="2"/>
  <c r="E16" i="2"/>
  <c r="F7" i="2"/>
  <c r="E7" i="2"/>
  <c r="B7" i="2"/>
  <c r="B5" i="3" s="1"/>
  <c r="F6" i="2"/>
  <c r="F8" i="4" l="1"/>
  <c r="F8" i="5"/>
  <c r="F20" i="2"/>
  <c r="F16" i="2"/>
  <c r="K42" i="5"/>
  <c r="F18" i="2"/>
  <c r="A11" i="4"/>
  <c r="B11" i="4" s="1"/>
  <c r="B39" i="4" s="1"/>
  <c r="E11" i="4"/>
  <c r="D10" i="4"/>
  <c r="F11" i="4"/>
</calcChain>
</file>

<file path=xl/sharedStrings.xml><?xml version="1.0" encoding="utf-8"?>
<sst xmlns="http://schemas.openxmlformats.org/spreadsheetml/2006/main" count="401" uniqueCount="161">
  <si>
    <t>工事設計書</t>
    <phoneticPr fontId="7"/>
  </si>
  <si>
    <t>令和７年度</t>
    <rPh sb="0" eb="1">
      <t>レイ</t>
    </rPh>
    <rPh sb="1" eb="2">
      <t>ワ</t>
    </rPh>
    <rPh sb="3" eb="5">
      <t>ネンド</t>
    </rPh>
    <phoneticPr fontId="7"/>
  </si>
  <si>
    <t>部　　長</t>
  </si>
  <si>
    <t>課　　長</t>
    <rPh sb="0" eb="1">
      <t>カ</t>
    </rPh>
    <rPh sb="3" eb="4">
      <t>チョウ</t>
    </rPh>
    <phoneticPr fontId="7"/>
  </si>
  <si>
    <t>リーダー</t>
    <phoneticPr fontId="7"/>
  </si>
  <si>
    <t>グループ（担当者）</t>
    <rPh sb="5" eb="8">
      <t>タントウシャ</t>
    </rPh>
    <phoneticPr fontId="7"/>
  </si>
  <si>
    <t>審　　査</t>
    <rPh sb="0" eb="1">
      <t>シン</t>
    </rPh>
    <rPh sb="3" eb="4">
      <t>ジャ</t>
    </rPh>
    <phoneticPr fontId="7"/>
  </si>
  <si>
    <t>設　　計</t>
    <rPh sb="0" eb="1">
      <t>セツ</t>
    </rPh>
    <rPh sb="3" eb="4">
      <t>ケイ</t>
    </rPh>
    <phoneticPr fontId="7"/>
  </si>
  <si>
    <t>工　事</t>
    <phoneticPr fontId="7"/>
  </si>
  <si>
    <t>多駅北工第１号</t>
    <rPh sb="0" eb="1">
      <t>タ</t>
    </rPh>
    <rPh sb="1" eb="2">
      <t>エキ</t>
    </rPh>
    <rPh sb="2" eb="3">
      <t>キタ</t>
    </rPh>
    <rPh sb="3" eb="4">
      <t>コウ</t>
    </rPh>
    <rPh sb="4" eb="5">
      <t>ダイ</t>
    </rPh>
    <rPh sb="6" eb="7">
      <t>ゴウ</t>
    </rPh>
    <phoneticPr fontId="7"/>
  </si>
  <si>
    <t>番　号</t>
    <rPh sb="0" eb="1">
      <t>バン</t>
    </rPh>
    <rPh sb="2" eb="3">
      <t>ゴウ</t>
    </rPh>
    <phoneticPr fontId="7"/>
  </si>
  <si>
    <t>工事名</t>
    <phoneticPr fontId="7"/>
  </si>
  <si>
    <t>駅北庁舎屋上防水改修工事</t>
    <phoneticPr fontId="7"/>
  </si>
  <si>
    <t>施　工</t>
    <phoneticPr fontId="7"/>
  </si>
  <si>
    <t>多治見市音羽町１丁目233番地　地内</t>
    <phoneticPr fontId="1"/>
  </si>
  <si>
    <t>場　所</t>
    <rPh sb="0" eb="1">
      <t>バ</t>
    </rPh>
    <rPh sb="2" eb="3">
      <t>トコロ</t>
    </rPh>
    <phoneticPr fontId="7"/>
  </si>
  <si>
    <t>設計概要</t>
    <rPh sb="0" eb="1">
      <t>シツラ</t>
    </rPh>
    <rPh sb="1" eb="2">
      <t>ケイ</t>
    </rPh>
    <rPh sb="2" eb="3">
      <t>オオムネ</t>
    </rPh>
    <rPh sb="3" eb="4">
      <t>ヨウ</t>
    </rPh>
    <phoneticPr fontId="7"/>
  </si>
  <si>
    <t xml:space="preserve">　駅北庁舎において、屋根防水の改修工事を行うもの。
＜施設概要＞
　竣工年月：平成26年11月
　構造規模：SRC造、地上５階、地下１階
　延べ面積：9600.12㎡
＜工事内容＞
・屋根防水改修工事　　　　１式　
</t>
    <phoneticPr fontId="7"/>
  </si>
  <si>
    <t>設　計</t>
    <rPh sb="0" eb="1">
      <t>シツラ</t>
    </rPh>
    <rPh sb="2" eb="3">
      <t>ケイ</t>
    </rPh>
    <phoneticPr fontId="7"/>
  </si>
  <si>
    <t>附帯</t>
    <rPh sb="0" eb="2">
      <t>フタイ</t>
    </rPh>
    <phoneticPr fontId="7"/>
  </si>
  <si>
    <t>変更</t>
    <rPh sb="0" eb="2">
      <t>ヘンコウ</t>
    </rPh>
    <phoneticPr fontId="7"/>
  </si>
  <si>
    <t>その他</t>
    <rPh sb="2" eb="3">
      <t>タ</t>
    </rPh>
    <phoneticPr fontId="7"/>
  </si>
  <si>
    <t>年月日</t>
    <rPh sb="0" eb="3">
      <t>ネンガッピ</t>
    </rPh>
    <phoneticPr fontId="7"/>
  </si>
  <si>
    <t>種　別</t>
    <rPh sb="0" eb="1">
      <t>タネ</t>
    </rPh>
    <rPh sb="2" eb="3">
      <t>ベツ</t>
    </rPh>
    <phoneticPr fontId="7"/>
  </si>
  <si>
    <t>（　　　）</t>
    <phoneticPr fontId="7"/>
  </si>
  <si>
    <t>入札の</t>
    <rPh sb="0" eb="2">
      <t>ニュウサツ</t>
    </rPh>
    <phoneticPr fontId="7"/>
  </si>
  <si>
    <t>現場説明</t>
    <rPh sb="0" eb="2">
      <t>ゲンバ</t>
    </rPh>
    <rPh sb="2" eb="4">
      <t>セツメイ</t>
    </rPh>
    <phoneticPr fontId="7"/>
  </si>
  <si>
    <t>別冊仕様書</t>
    <phoneticPr fontId="7"/>
  </si>
  <si>
    <t>その他</t>
    <phoneticPr fontId="7"/>
  </si>
  <si>
    <t>直営</t>
    <rPh sb="0" eb="2">
      <t>チョクエイ</t>
    </rPh>
    <phoneticPr fontId="7"/>
  </si>
  <si>
    <t>請負</t>
    <rPh sb="0" eb="2">
      <t>ウケオイ</t>
    </rPh>
    <phoneticPr fontId="7"/>
  </si>
  <si>
    <t>注　意</t>
    <rPh sb="0" eb="1">
      <t>チュウ</t>
    </rPh>
    <rPh sb="2" eb="3">
      <t>イ</t>
    </rPh>
    <phoneticPr fontId="7"/>
  </si>
  <si>
    <t>有・無</t>
    <rPh sb="0" eb="1">
      <t>ア</t>
    </rPh>
    <rPh sb="2" eb="3">
      <t>ナ</t>
    </rPh>
    <phoneticPr fontId="7"/>
  </si>
  <si>
    <t>方　法</t>
    <rPh sb="0" eb="1">
      <t>カタ</t>
    </rPh>
    <rPh sb="2" eb="3">
      <t>ホウ</t>
    </rPh>
    <phoneticPr fontId="7"/>
  </si>
  <si>
    <t>契約締結日</t>
    <rPh sb="0" eb="2">
      <t>ケイヤク</t>
    </rPh>
    <rPh sb="2" eb="4">
      <t>テイケツ</t>
    </rPh>
    <rPh sb="4" eb="5">
      <t>ビ</t>
    </rPh>
    <phoneticPr fontId="7"/>
  </si>
  <si>
    <t>～</t>
    <phoneticPr fontId="7"/>
  </si>
  <si>
    <t>工　期</t>
    <phoneticPr fontId="7"/>
  </si>
  <si>
    <t>工事着手の日から  日以内</t>
    <rPh sb="0" eb="2">
      <t>コウジ</t>
    </rPh>
    <rPh sb="2" eb="4">
      <t>チャクシュ</t>
    </rPh>
    <rPh sb="5" eb="6">
      <t>ヒ</t>
    </rPh>
    <rPh sb="10" eb="11">
      <t>ニチ</t>
    </rPh>
    <rPh sb="11" eb="13">
      <t>イナイ</t>
    </rPh>
    <phoneticPr fontId="7"/>
  </si>
  <si>
    <t>起 変</t>
    <rPh sb="0" eb="1">
      <t>キ</t>
    </rPh>
    <rPh sb="2" eb="3">
      <t>ヘン</t>
    </rPh>
    <phoneticPr fontId="7"/>
  </si>
  <si>
    <t>工 更</t>
    <phoneticPr fontId="7"/>
  </si>
  <si>
    <t>理</t>
    <rPh sb="0" eb="1">
      <t>リ</t>
    </rPh>
    <phoneticPr fontId="7"/>
  </si>
  <si>
    <t>由</t>
    <rPh sb="0" eb="1">
      <t>ユウ</t>
    </rPh>
    <phoneticPr fontId="7"/>
  </si>
  <si>
    <t>特</t>
    <rPh sb="0" eb="1">
      <t>トク</t>
    </rPh>
    <phoneticPr fontId="7"/>
  </si>
  <si>
    <t>記</t>
    <rPh sb="0" eb="1">
      <t>キ</t>
    </rPh>
    <phoneticPr fontId="7"/>
  </si>
  <si>
    <t>事</t>
    <rPh sb="0" eb="1">
      <t>ジ</t>
    </rPh>
    <phoneticPr fontId="7"/>
  </si>
  <si>
    <t>項</t>
    <rPh sb="0" eb="1">
      <t>コウ</t>
    </rPh>
    <phoneticPr fontId="7"/>
  </si>
  <si>
    <t>当　初　設　計　額</t>
    <rPh sb="0" eb="1">
      <t>トウ</t>
    </rPh>
    <rPh sb="2" eb="3">
      <t>ショ</t>
    </rPh>
    <rPh sb="4" eb="5">
      <t>シツラ</t>
    </rPh>
    <rPh sb="6" eb="7">
      <t>ケイ</t>
    </rPh>
    <rPh sb="8" eb="9">
      <t>ガク</t>
    </rPh>
    <phoneticPr fontId="7"/>
  </si>
  <si>
    <t>第　一　回　変　更　設　計　額</t>
    <rPh sb="0" eb="1">
      <t>ダイ</t>
    </rPh>
    <rPh sb="2" eb="3">
      <t>イッ</t>
    </rPh>
    <rPh sb="4" eb="5">
      <t>カイ</t>
    </rPh>
    <rPh sb="6" eb="7">
      <t>ヘン</t>
    </rPh>
    <rPh sb="8" eb="9">
      <t>サラ</t>
    </rPh>
    <rPh sb="10" eb="11">
      <t>シツラ</t>
    </rPh>
    <rPh sb="12" eb="13">
      <t>ケイ</t>
    </rPh>
    <rPh sb="14" eb="15">
      <t>ガク</t>
    </rPh>
    <phoneticPr fontId="7"/>
  </si>
  <si>
    <t>第　二　回　変　更　設　計　額</t>
    <rPh sb="0" eb="1">
      <t>ダイ</t>
    </rPh>
    <rPh sb="2" eb="3">
      <t>ニ</t>
    </rPh>
    <rPh sb="4" eb="5">
      <t>カイ</t>
    </rPh>
    <rPh sb="6" eb="7">
      <t>ヘン</t>
    </rPh>
    <rPh sb="8" eb="9">
      <t>サラ</t>
    </rPh>
    <rPh sb="10" eb="11">
      <t>シツラ</t>
    </rPh>
    <rPh sb="12" eb="13">
      <t>ケイ</t>
    </rPh>
    <rPh sb="14" eb="15">
      <t>ガク</t>
    </rPh>
    <phoneticPr fontId="7"/>
  </si>
  <si>
    <t>工事価格</t>
    <phoneticPr fontId="7"/>
  </si>
  <si>
    <t>消費税等相当額</t>
    <rPh sb="0" eb="1">
      <t>ケ</t>
    </rPh>
    <rPh sb="1" eb="2">
      <t>ヒ</t>
    </rPh>
    <rPh sb="2" eb="3">
      <t>ゼイ</t>
    </rPh>
    <rPh sb="3" eb="4">
      <t>トウ</t>
    </rPh>
    <rPh sb="4" eb="5">
      <t>ソウ</t>
    </rPh>
    <rPh sb="5" eb="6">
      <t>トウ</t>
    </rPh>
    <rPh sb="6" eb="7">
      <t>ガク</t>
    </rPh>
    <phoneticPr fontId="7"/>
  </si>
  <si>
    <t>総工事費</t>
    <phoneticPr fontId="7"/>
  </si>
  <si>
    <t>多治見市</t>
    <rPh sb="0" eb="1">
      <t>タ</t>
    </rPh>
    <rPh sb="1" eb="2">
      <t>オサム</t>
    </rPh>
    <rPh sb="2" eb="3">
      <t>ミ</t>
    </rPh>
    <rPh sb="3" eb="4">
      <t>シ</t>
    </rPh>
    <phoneticPr fontId="7"/>
  </si>
  <si>
    <t>名　　　　称</t>
  </si>
  <si>
    <t>仕　　　様</t>
  </si>
  <si>
    <t>数量</t>
  </si>
  <si>
    <t>単位</t>
  </si>
  <si>
    <t>単価</t>
  </si>
  <si>
    <t>金　額</t>
  </si>
  <si>
    <t>摘　　要</t>
  </si>
  <si>
    <t>Ａ</t>
    <phoneticPr fontId="20"/>
  </si>
  <si>
    <t>直接工事費</t>
    <phoneticPr fontId="20"/>
  </si>
  <si>
    <t>建築工事</t>
    <rPh sb="0" eb="2">
      <t>ケンチク</t>
    </rPh>
    <rPh sb="2" eb="4">
      <t>コウジ</t>
    </rPh>
    <phoneticPr fontId="20"/>
  </si>
  <si>
    <t>計</t>
    <rPh sb="0" eb="1">
      <t>ケイ</t>
    </rPh>
    <phoneticPr fontId="20"/>
  </si>
  <si>
    <t>Ｂ</t>
    <phoneticPr fontId="20"/>
  </si>
  <si>
    <t>共通費</t>
    <rPh sb="0" eb="2">
      <t>キョウツウ</t>
    </rPh>
    <rPh sb="2" eb="3">
      <t>ヒ</t>
    </rPh>
    <phoneticPr fontId="20"/>
  </si>
  <si>
    <t>a</t>
    <phoneticPr fontId="20"/>
  </si>
  <si>
    <t>共通仮設費</t>
    <rPh sb="0" eb="2">
      <t>キョウツウ</t>
    </rPh>
    <rPh sb="2" eb="4">
      <t>カセツ</t>
    </rPh>
    <rPh sb="4" eb="5">
      <t>ヒ</t>
    </rPh>
    <phoneticPr fontId="20"/>
  </si>
  <si>
    <t>式</t>
    <rPh sb="0" eb="1">
      <t>シキ</t>
    </rPh>
    <phoneticPr fontId="20"/>
  </si>
  <si>
    <t>b</t>
    <phoneticPr fontId="20"/>
  </si>
  <si>
    <t>現場管理費</t>
    <rPh sb="0" eb="2">
      <t>ゲンバ</t>
    </rPh>
    <rPh sb="2" eb="5">
      <t>カンリヒ</t>
    </rPh>
    <phoneticPr fontId="20"/>
  </si>
  <si>
    <t>c</t>
    <phoneticPr fontId="20"/>
  </si>
  <si>
    <t>一般管理費等</t>
    <rPh sb="0" eb="2">
      <t>イッパン</t>
    </rPh>
    <rPh sb="2" eb="6">
      <t>カンリヒトウ</t>
    </rPh>
    <phoneticPr fontId="20"/>
  </si>
  <si>
    <t>Ａ（直接工事費）＋Ｂ（共通費）</t>
    <phoneticPr fontId="20"/>
  </si>
  <si>
    <t>Ｃ</t>
    <phoneticPr fontId="20"/>
  </si>
  <si>
    <t>消費税等相当額</t>
    <rPh sb="0" eb="3">
      <t>ショウヒゼイ</t>
    </rPh>
    <rPh sb="3" eb="4">
      <t>トウ</t>
    </rPh>
    <rPh sb="4" eb="7">
      <t>ソウトウガク</t>
    </rPh>
    <phoneticPr fontId="20"/>
  </si>
  <si>
    <t>Ｄ</t>
    <phoneticPr fontId="20"/>
  </si>
  <si>
    <t>直接仮設工事</t>
    <rPh sb="0" eb="2">
      <t>チョクセツ</t>
    </rPh>
    <rPh sb="2" eb="4">
      <t>カセツ</t>
    </rPh>
    <rPh sb="4" eb="6">
      <t>コウジ</t>
    </rPh>
    <phoneticPr fontId="20"/>
  </si>
  <si>
    <t>RF</t>
    <phoneticPr fontId="20"/>
  </si>
  <si>
    <t>屋根防水改修工事</t>
    <rPh sb="0" eb="2">
      <t>ヤネ</t>
    </rPh>
    <rPh sb="2" eb="4">
      <t>ボウスイ</t>
    </rPh>
    <rPh sb="4" eb="6">
      <t>カイシュウ</t>
    </rPh>
    <rPh sb="6" eb="8">
      <t>コウジ</t>
    </rPh>
    <phoneticPr fontId="20"/>
  </si>
  <si>
    <t>5RF（階段室屋根）</t>
    <rPh sb="4" eb="6">
      <t>カイダン</t>
    </rPh>
    <rPh sb="6" eb="7">
      <t>シツ</t>
    </rPh>
    <rPh sb="7" eb="9">
      <t>ヤネ</t>
    </rPh>
    <phoneticPr fontId="20"/>
  </si>
  <si>
    <t>5RF</t>
    <phoneticPr fontId="20"/>
  </si>
  <si>
    <t>4RF</t>
    <phoneticPr fontId="20"/>
  </si>
  <si>
    <t>合　計</t>
    <rPh sb="0" eb="1">
      <t>ゴウ</t>
    </rPh>
    <rPh sb="2" eb="3">
      <t>ケイ</t>
    </rPh>
    <phoneticPr fontId="20"/>
  </si>
  <si>
    <t>共通仮設費</t>
    <rPh sb="0" eb="2">
      <t>キョウツウ</t>
    </rPh>
    <rPh sb="2" eb="5">
      <t>カセツヒ</t>
    </rPh>
    <phoneticPr fontId="20"/>
  </si>
  <si>
    <t>漏水調査費用含む</t>
    <rPh sb="0" eb="2">
      <t>ロウスイ</t>
    </rPh>
    <rPh sb="2" eb="4">
      <t>チョウサ</t>
    </rPh>
    <rPh sb="4" eb="6">
      <t>ヒヨウ</t>
    </rPh>
    <rPh sb="6" eb="7">
      <t>フク</t>
    </rPh>
    <phoneticPr fontId="20"/>
  </si>
  <si>
    <t>積上げ</t>
  </si>
  <si>
    <t>共通仮設費内訳</t>
    <rPh sb="0" eb="2">
      <t>キョウツウ</t>
    </rPh>
    <rPh sb="2" eb="4">
      <t>カセツ</t>
    </rPh>
    <rPh sb="4" eb="5">
      <t>ヒ</t>
    </rPh>
    <rPh sb="5" eb="7">
      <t>ウチワケ</t>
    </rPh>
    <phoneticPr fontId="20"/>
  </si>
  <si>
    <t>改修</t>
  </si>
  <si>
    <t>交通誘導員</t>
    <rPh sb="0" eb="2">
      <t>コウツウ</t>
    </rPh>
    <rPh sb="2" eb="5">
      <t>ユウドウイン</t>
    </rPh>
    <phoneticPr fontId="20"/>
  </si>
  <si>
    <t>小計</t>
    <rPh sb="0" eb="1">
      <t>ショウ</t>
    </rPh>
    <rPh sb="1" eb="2">
      <t>ケイ</t>
    </rPh>
    <phoneticPr fontId="20"/>
  </si>
  <si>
    <t>現場管理費内訳</t>
    <rPh sb="0" eb="2">
      <t>ゲンバ</t>
    </rPh>
    <rPh sb="2" eb="5">
      <t>カンリヒ</t>
    </rPh>
    <rPh sb="4" eb="5">
      <t>ヒ</t>
    </rPh>
    <rPh sb="5" eb="7">
      <t>ウチワケ</t>
    </rPh>
    <phoneticPr fontId="20"/>
  </si>
  <si>
    <t>新営</t>
  </si>
  <si>
    <t>一般管理費等</t>
    <rPh sb="0" eb="2">
      <t>イッパン</t>
    </rPh>
    <rPh sb="2" eb="5">
      <t>カンリヒ</t>
    </rPh>
    <rPh sb="5" eb="6">
      <t>トウ</t>
    </rPh>
    <phoneticPr fontId="20"/>
  </si>
  <si>
    <t>くさび緊結式足場　独立タイプ W900 シート共</t>
    <rPh sb="3" eb="5">
      <t>キンケツ</t>
    </rPh>
    <rPh sb="5" eb="6">
      <t>シキ</t>
    </rPh>
    <rPh sb="6" eb="8">
      <t>アシバ</t>
    </rPh>
    <rPh sb="9" eb="11">
      <t>ドクリツ</t>
    </rPh>
    <rPh sb="23" eb="24">
      <t>トモ</t>
    </rPh>
    <phoneticPr fontId="20"/>
  </si>
  <si>
    <t>昇降用足場A　</t>
    <rPh sb="0" eb="3">
      <t>ショウコウヨウ</t>
    </rPh>
    <rPh sb="3" eb="5">
      <t>アシバ</t>
    </rPh>
    <phoneticPr fontId="20"/>
  </si>
  <si>
    <t>仮囲い共　H=24.3　　　　　　　　　 　　　材工共</t>
    <rPh sb="0" eb="1">
      <t>カリ</t>
    </rPh>
    <rPh sb="1" eb="2">
      <t>カコ</t>
    </rPh>
    <rPh sb="3" eb="4">
      <t>トモ</t>
    </rPh>
    <rPh sb="24" eb="26">
      <t>ザイコウ</t>
    </rPh>
    <rPh sb="26" eb="27">
      <t>トモ</t>
    </rPh>
    <phoneticPr fontId="20"/>
  </si>
  <si>
    <t>くさび緊結式足場　独立タイプ W900　シート共</t>
    <rPh sb="3" eb="5">
      <t>キンケツ</t>
    </rPh>
    <rPh sb="5" eb="6">
      <t>シキ</t>
    </rPh>
    <rPh sb="6" eb="8">
      <t>アシバ</t>
    </rPh>
    <rPh sb="9" eb="11">
      <t>ドクリツ</t>
    </rPh>
    <phoneticPr fontId="20"/>
  </si>
  <si>
    <t>昇降用足場B</t>
    <rPh sb="0" eb="3">
      <t>ショウコウヨウ</t>
    </rPh>
    <rPh sb="3" eb="5">
      <t>アシバ</t>
    </rPh>
    <phoneticPr fontId="20"/>
  </si>
  <si>
    <t>H=6.3　　　          　　　　　　　　　　材工共</t>
    <rPh sb="28" eb="30">
      <t>ザイコウ</t>
    </rPh>
    <rPh sb="30" eb="31">
      <t>トモ</t>
    </rPh>
    <phoneticPr fontId="20"/>
  </si>
  <si>
    <t>昇降用足場C</t>
    <rPh sb="0" eb="3">
      <t>ショウコウヨウ</t>
    </rPh>
    <rPh sb="3" eb="5">
      <t>アシバ</t>
    </rPh>
    <phoneticPr fontId="20"/>
  </si>
  <si>
    <t>H=6.3　　　　　　          　　　　　　　材工共</t>
    <rPh sb="28" eb="30">
      <t>ザイコウ</t>
    </rPh>
    <rPh sb="30" eb="31">
      <t>トモ</t>
    </rPh>
    <phoneticPr fontId="20"/>
  </si>
  <si>
    <t>仮設材搬入費</t>
    <phoneticPr fontId="20"/>
  </si>
  <si>
    <t>防水材料搬入費</t>
    <rPh sb="0" eb="2">
      <t>ボウスイ</t>
    </rPh>
    <phoneticPr fontId="20"/>
  </si>
  <si>
    <t>25tR</t>
    <phoneticPr fontId="20"/>
  </si>
  <si>
    <t>荷上げ等労務費</t>
    <phoneticPr fontId="20"/>
  </si>
  <si>
    <t>ﾚｯｶｰ費共</t>
    <phoneticPr fontId="20"/>
  </si>
  <si>
    <t>廃材運搬処分費</t>
    <rPh sb="0" eb="2">
      <t>ハイザイ</t>
    </rPh>
    <rPh sb="2" eb="4">
      <t>ウンパン</t>
    </rPh>
    <rPh sb="4" eb="6">
      <t>ショブン</t>
    </rPh>
    <rPh sb="6" eb="7">
      <t>ヒ</t>
    </rPh>
    <phoneticPr fontId="20"/>
  </si>
  <si>
    <t>積み込み共</t>
    <rPh sb="0" eb="1">
      <t>ツ</t>
    </rPh>
    <rPh sb="2" eb="3">
      <t>コ</t>
    </rPh>
    <rPh sb="4" eb="5">
      <t>トモ</t>
    </rPh>
    <phoneticPr fontId="20"/>
  </si>
  <si>
    <t>清掃･片付け</t>
    <phoneticPr fontId="20"/>
  </si>
  <si>
    <t>&lt;下地処理工事&gt;</t>
    <rPh sb="1" eb="3">
      <t>シタジ</t>
    </rPh>
    <rPh sb="3" eb="5">
      <t>ショリ</t>
    </rPh>
    <rPh sb="5" eb="7">
      <t>コウジ</t>
    </rPh>
    <phoneticPr fontId="19"/>
  </si>
  <si>
    <t>全面</t>
    <rPh sb="0" eb="2">
      <t>ゼンメン</t>
    </rPh>
    <phoneticPr fontId="19"/>
  </si>
  <si>
    <t>ケレン・清掃共</t>
    <rPh sb="4" eb="6">
      <t>セイソウ</t>
    </rPh>
    <rPh sb="6" eb="7">
      <t>トモ</t>
    </rPh>
    <phoneticPr fontId="19"/>
  </si>
  <si>
    <t>高圧水洗浄</t>
    <phoneticPr fontId="19"/>
  </si>
  <si>
    <t>5寸勾配　10～15MPa</t>
    <phoneticPr fontId="19"/>
  </si>
  <si>
    <t>㎡</t>
    <phoneticPr fontId="19"/>
  </si>
  <si>
    <t>補強布及びシーリングにて処理</t>
    <rPh sb="0" eb="2">
      <t>ホキョウ</t>
    </rPh>
    <rPh sb="2" eb="3">
      <t>ヌノ</t>
    </rPh>
    <rPh sb="3" eb="4">
      <t>オヨ</t>
    </rPh>
    <rPh sb="12" eb="14">
      <t>ショリ</t>
    </rPh>
    <phoneticPr fontId="19"/>
  </si>
  <si>
    <t>既存塗膜脆弱部撤去補修</t>
    <rPh sb="0" eb="2">
      <t>キゾン</t>
    </rPh>
    <rPh sb="2" eb="4">
      <t>トマク</t>
    </rPh>
    <rPh sb="4" eb="6">
      <t>ゼイジャク</t>
    </rPh>
    <rPh sb="6" eb="7">
      <t>ブ</t>
    </rPh>
    <rPh sb="7" eb="9">
      <t>テッキョ</t>
    </rPh>
    <rPh sb="9" eb="11">
      <t>ホシュウ</t>
    </rPh>
    <phoneticPr fontId="19"/>
  </si>
  <si>
    <t>下地調整共　　　　　　　　　　　　　　　材工共</t>
    <rPh sb="0" eb="2">
      <t>シタジ</t>
    </rPh>
    <rPh sb="2" eb="4">
      <t>チョウセイ</t>
    </rPh>
    <rPh sb="4" eb="5">
      <t>トモ</t>
    </rPh>
    <rPh sb="20" eb="23">
      <t>ザイコウトモ</t>
    </rPh>
    <phoneticPr fontId="19"/>
  </si>
  <si>
    <t>ドレン回り防水措置</t>
    <rPh sb="3" eb="4">
      <t>マワ</t>
    </rPh>
    <rPh sb="5" eb="7">
      <t>ボウスイ</t>
    </rPh>
    <rPh sb="7" eb="9">
      <t>ソチ</t>
    </rPh>
    <phoneticPr fontId="19"/>
  </si>
  <si>
    <t>材工共</t>
    <rPh sb="0" eb="2">
      <t>ザイコウ</t>
    </rPh>
    <rPh sb="2" eb="3">
      <t>トモ</t>
    </rPh>
    <phoneticPr fontId="19"/>
  </si>
  <si>
    <t>箇所</t>
    <rPh sb="0" eb="2">
      <t>カショ</t>
    </rPh>
    <phoneticPr fontId="19"/>
  </si>
  <si>
    <t>&lt;防水工事&gt;</t>
    <rPh sb="1" eb="3">
      <t>ボウスイ</t>
    </rPh>
    <rPh sb="3" eb="5">
      <t>コウジ</t>
    </rPh>
    <phoneticPr fontId="19"/>
  </si>
  <si>
    <t>平場・溝</t>
    <rPh sb="0" eb="2">
      <t>ヒラバ</t>
    </rPh>
    <rPh sb="3" eb="4">
      <t>ミゾ</t>
    </rPh>
    <phoneticPr fontId="19"/>
  </si>
  <si>
    <t>X-2相当　下地調整共</t>
    <rPh sb="3" eb="5">
      <t>ソウトウ</t>
    </rPh>
    <rPh sb="6" eb="8">
      <t>シタジ</t>
    </rPh>
    <rPh sb="8" eb="10">
      <t>チョウセイ</t>
    </rPh>
    <rPh sb="10" eb="11">
      <t>トモ</t>
    </rPh>
    <phoneticPr fontId="19"/>
  </si>
  <si>
    <t>ｳﾚﾀﾝｺﾞﾑ系塗膜防水(密着工法)</t>
    <rPh sb="7" eb="8">
      <t>ケイ</t>
    </rPh>
    <rPh sb="8" eb="10">
      <t>トマク</t>
    </rPh>
    <rPh sb="10" eb="12">
      <t>ボウスイ</t>
    </rPh>
    <rPh sb="13" eb="15">
      <t>ミッチャク</t>
    </rPh>
    <rPh sb="15" eb="17">
      <t>コウホウ</t>
    </rPh>
    <phoneticPr fontId="19"/>
  </si>
  <si>
    <t>層間接着用プライマー・高反射又は遮熱仕上げ塗料塗り　材工共</t>
    <rPh sb="0" eb="2">
      <t>ソウカン</t>
    </rPh>
    <rPh sb="2" eb="5">
      <t>セッチャクヨウ</t>
    </rPh>
    <rPh sb="11" eb="14">
      <t>コウハンシャ</t>
    </rPh>
    <rPh sb="14" eb="15">
      <t>マタ</t>
    </rPh>
    <rPh sb="16" eb="18">
      <t>シャネツ</t>
    </rPh>
    <rPh sb="18" eb="20">
      <t>シア</t>
    </rPh>
    <rPh sb="21" eb="23">
      <t>トリョウ</t>
    </rPh>
    <rPh sb="23" eb="24">
      <t>ヌ</t>
    </rPh>
    <rPh sb="26" eb="28">
      <t>ザイコウ</t>
    </rPh>
    <rPh sb="28" eb="29">
      <t>トモ</t>
    </rPh>
    <phoneticPr fontId="19"/>
  </si>
  <si>
    <t>立上り</t>
    <rPh sb="0" eb="2">
      <t>タチアガ</t>
    </rPh>
    <phoneticPr fontId="19"/>
  </si>
  <si>
    <t>シーリング打替</t>
    <rPh sb="5" eb="6">
      <t>ウ</t>
    </rPh>
    <rPh sb="6" eb="7">
      <t>カ</t>
    </rPh>
    <phoneticPr fontId="19"/>
  </si>
  <si>
    <t>丸環取付部</t>
    <rPh sb="0" eb="2">
      <t>マルカン</t>
    </rPh>
    <rPh sb="2" eb="4">
      <t>トリツケ</t>
    </rPh>
    <rPh sb="4" eb="5">
      <t>ブ</t>
    </rPh>
    <phoneticPr fontId="19"/>
  </si>
  <si>
    <t>アルミパネル笠木ジョイント</t>
    <phoneticPr fontId="19"/>
  </si>
  <si>
    <t>L760　MS-2　20×15程度</t>
    <rPh sb="15" eb="17">
      <t>テイド</t>
    </rPh>
    <phoneticPr fontId="19"/>
  </si>
  <si>
    <t>&lt;塗装工事&gt;</t>
    <rPh sb="1" eb="3">
      <t>トソウ</t>
    </rPh>
    <rPh sb="3" eb="5">
      <t>コウジ</t>
    </rPh>
    <phoneticPr fontId="19"/>
  </si>
  <si>
    <t>ドレンストレーナー塗装</t>
    <rPh sb="9" eb="11">
      <t>トソウ</t>
    </rPh>
    <phoneticPr fontId="19"/>
  </si>
  <si>
    <t>EP2回塗</t>
    <rPh sb="3" eb="4">
      <t>カイ</t>
    </rPh>
    <rPh sb="4" eb="5">
      <t>ヌ</t>
    </rPh>
    <phoneticPr fontId="19"/>
  </si>
  <si>
    <t>平場</t>
    <rPh sb="0" eb="2">
      <t>ヒラバ</t>
    </rPh>
    <phoneticPr fontId="19"/>
  </si>
  <si>
    <t>L580　MS-2　20×15程度</t>
    <rPh sb="15" eb="17">
      <t>テイド</t>
    </rPh>
    <phoneticPr fontId="19"/>
  </si>
  <si>
    <t>笠木・壁取合部</t>
    <rPh sb="0" eb="2">
      <t>カサギ</t>
    </rPh>
    <rPh sb="3" eb="4">
      <t>カベ</t>
    </rPh>
    <rPh sb="4" eb="5">
      <t>ト</t>
    </rPh>
    <rPh sb="5" eb="6">
      <t>アイ</t>
    </rPh>
    <rPh sb="6" eb="7">
      <t>ブ</t>
    </rPh>
    <phoneticPr fontId="19"/>
  </si>
  <si>
    <t>L480・L580　MS-2　20×15程度</t>
    <phoneticPr fontId="19"/>
  </si>
  <si>
    <t>架台・ハト小屋</t>
    <rPh sb="0" eb="2">
      <t>カダイ</t>
    </rPh>
    <rPh sb="5" eb="7">
      <t>コヤ</t>
    </rPh>
    <phoneticPr fontId="19"/>
  </si>
  <si>
    <t>目隠し支柱BPL</t>
    <rPh sb="0" eb="2">
      <t>メカク</t>
    </rPh>
    <rPh sb="3" eb="5">
      <t>シチュウ</t>
    </rPh>
    <phoneticPr fontId="19"/>
  </si>
  <si>
    <t>L1600　PU-2　20×15程度</t>
    <rPh sb="16" eb="18">
      <t>テイド</t>
    </rPh>
    <phoneticPr fontId="19"/>
  </si>
  <si>
    <t>架台鉄骨取合部</t>
    <rPh sb="0" eb="2">
      <t>カダイ</t>
    </rPh>
    <rPh sb="2" eb="4">
      <t>テッコツ</t>
    </rPh>
    <rPh sb="4" eb="5">
      <t>ト</t>
    </rPh>
    <rPh sb="5" eb="6">
      <t>アイ</t>
    </rPh>
    <rPh sb="6" eb="7">
      <t>ブ</t>
    </rPh>
    <phoneticPr fontId="19"/>
  </si>
  <si>
    <t>PU-2　15×15程度</t>
    <phoneticPr fontId="19"/>
  </si>
  <si>
    <t>ｍ</t>
    <phoneticPr fontId="19"/>
  </si>
  <si>
    <t>ハト小屋点検扉まわり</t>
    <rPh sb="2" eb="4">
      <t>コヤ</t>
    </rPh>
    <rPh sb="4" eb="6">
      <t>テンケン</t>
    </rPh>
    <rPh sb="6" eb="7">
      <t>トビラ</t>
    </rPh>
    <phoneticPr fontId="19"/>
  </si>
  <si>
    <t>L2400　PU-2　20×15程度</t>
    <rPh sb="16" eb="18">
      <t>テイド</t>
    </rPh>
    <phoneticPr fontId="19"/>
  </si>
  <si>
    <t>機器等</t>
    <rPh sb="0" eb="2">
      <t>キキ</t>
    </rPh>
    <rPh sb="2" eb="3">
      <t>トウ</t>
    </rPh>
    <phoneticPr fontId="19"/>
  </si>
  <si>
    <t>雑シーリング打替</t>
    <rPh sb="0" eb="1">
      <t>ザツ</t>
    </rPh>
    <rPh sb="6" eb="7">
      <t>ウ</t>
    </rPh>
    <rPh sb="7" eb="8">
      <t>カ</t>
    </rPh>
    <phoneticPr fontId="19"/>
  </si>
  <si>
    <t>MS-2　20×15程度</t>
    <rPh sb="10" eb="12">
      <t>テイド</t>
    </rPh>
    <phoneticPr fontId="19"/>
  </si>
  <si>
    <t>式</t>
    <rPh sb="0" eb="1">
      <t>シキ</t>
    </rPh>
    <phoneticPr fontId="19"/>
  </si>
  <si>
    <t>配管架台ｼﾞｬｯｷｱｯﾌﾟ調整</t>
    <rPh sb="0" eb="2">
      <t>ハイカン</t>
    </rPh>
    <rPh sb="2" eb="4">
      <t>カダイ</t>
    </rPh>
    <rPh sb="13" eb="15">
      <t>チョウセイ</t>
    </rPh>
    <phoneticPr fontId="19"/>
  </si>
  <si>
    <t>&lt;塗装工事&gt;</t>
    <phoneticPr fontId="19"/>
  </si>
  <si>
    <t>サッシ水切り・笠木・壁取合部</t>
    <rPh sb="3" eb="5">
      <t>ミズキ</t>
    </rPh>
    <rPh sb="7" eb="9">
      <t>カサギ</t>
    </rPh>
    <rPh sb="10" eb="11">
      <t>カベ</t>
    </rPh>
    <rPh sb="11" eb="12">
      <t>ト</t>
    </rPh>
    <rPh sb="12" eb="13">
      <t>アイ</t>
    </rPh>
    <rPh sb="13" eb="14">
      <t>ブ</t>
    </rPh>
    <phoneticPr fontId="19"/>
  </si>
  <si>
    <t>L480・L580・L900　MS-2　20×15程度</t>
    <phoneticPr fontId="19"/>
  </si>
  <si>
    <t>本工事</t>
  </si>
  <si>
    <t>工事</t>
  </si>
  <si>
    <t>専門工事</t>
  </si>
  <si>
    <t/>
  </si>
  <si>
    <t>分割請負</t>
  </si>
  <si>
    <t>参　考　数　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</si>
</sst>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411]ggge&quot;年度&quot;"/>
    <numFmt numFmtId="177" formatCode="[$-411]ggge&quot;年&quot;m&quot;月&quot;d&quot;日&quot;;@"/>
    <numFmt numFmtId="178" formatCode="0.0_);[Red]\(0.0\)"/>
    <numFmt numFmtId="179" formatCode="#,###;#,##0"/>
    <numFmt numFmtId="180" formatCode="#,##0.0?;\▲#,##0.0?"/>
    <numFmt numFmtId="181" formatCode="#,##0_ "/>
    <numFmt numFmtId="182" formatCode="#,##0.0_);[Red]\(#,##0.0\)"/>
    <numFmt numFmtId="183" formatCode="&quot;工期 &quot;General&quot;か月&quot;"/>
    <numFmt numFmtId="184" formatCode="&quot;共通仮設費率　&quot;General\ &quot;%&quot;"/>
    <numFmt numFmtId="185" formatCode="&quot;主な工事：&quot;General"/>
    <numFmt numFmtId="186" formatCode="#,##0.0?;\-#,##0.0?"/>
  </numFmts>
  <fonts count="30" x14ac:knownFonts="1">
    <font>
      <sz val="11"/>
      <name val="ＭＳ Ｐゴシック"/>
      <family val="3"/>
      <charset val="128"/>
    </font>
    <font>
      <sz val="11"/>
      <name val="ＭＳ Ｐ明朝"/>
      <family val="1"/>
      <charset val="128"/>
    </font>
    <font>
      <sz val="11"/>
      <name val="ＭＳ 明朝"/>
      <family val="1"/>
      <charset val="128"/>
    </font>
    <font>
      <sz val="6"/>
      <name val="游ゴシック"/>
      <family val="2"/>
      <charset val="128"/>
      <scheme val="minor"/>
    </font>
    <font>
      <sz val="22"/>
      <color rgb="FFFF0000"/>
      <name val="ＭＳ 明朝"/>
      <family val="1"/>
      <charset val="128"/>
    </font>
    <font>
      <b/>
      <u/>
      <sz val="12"/>
      <color rgb="FFFFFF00"/>
      <name val="ＭＳ ゴシック"/>
      <family val="3"/>
      <charset val="128"/>
    </font>
    <font>
      <sz val="11"/>
      <name val="ＭＳ ゴシック"/>
      <family val="3"/>
      <charset val="128"/>
    </font>
    <font>
      <sz val="6"/>
      <name val="ＭＳ Ｐ明朝"/>
      <family val="1"/>
      <charset val="128"/>
    </font>
    <font>
      <sz val="20"/>
      <name val="ＭＳ 明朝"/>
      <family val="1"/>
      <charset val="128"/>
    </font>
    <font>
      <sz val="12"/>
      <name val="ＭＳ 明朝"/>
      <family val="1"/>
      <charset val="128"/>
    </font>
    <font>
      <sz val="14"/>
      <name val="ＭＳ 明朝"/>
      <family val="1"/>
      <charset val="128"/>
    </font>
    <font>
      <b/>
      <sz val="10"/>
      <color rgb="FFFFFF00"/>
      <name val="ＭＳ ゴシック"/>
      <family val="3"/>
      <charset val="128"/>
    </font>
    <font>
      <sz val="11"/>
      <name val="ＭＳ Ｐゴシック"/>
      <family val="3"/>
      <charset val="128"/>
    </font>
    <font>
      <b/>
      <sz val="12"/>
      <color rgb="FFFFFF00"/>
      <name val="ＭＳ ゴシック"/>
      <family val="3"/>
      <charset val="128"/>
    </font>
    <font>
      <b/>
      <sz val="11"/>
      <color rgb="FFFFFF00"/>
      <name val="ＭＳ ゴシック"/>
      <family val="3"/>
      <charset val="128"/>
    </font>
    <font>
      <sz val="10"/>
      <name val="ＭＳ 明朝"/>
      <family val="1"/>
      <charset val="128"/>
    </font>
    <font>
      <sz val="10"/>
      <color rgb="FFFF0000"/>
      <name val="ＭＳ 明朝"/>
      <family val="1"/>
      <charset val="128"/>
    </font>
    <font>
      <sz val="16"/>
      <name val="ＭＳ 明朝"/>
      <family val="1"/>
      <charset val="128"/>
    </font>
    <font>
      <sz val="16"/>
      <color rgb="FFFF0000"/>
      <name val="ＭＳ 明朝"/>
      <family val="1"/>
      <charset val="128"/>
    </font>
    <font>
      <sz val="6"/>
      <name val="ＭＳ Ｐゴシック"/>
      <family val="3"/>
      <charset val="128"/>
    </font>
    <font>
      <sz val="7"/>
      <name val="ＭＳ Ｐ明朝"/>
      <family val="1"/>
      <charset val="128"/>
    </font>
    <font>
      <sz val="9"/>
      <color indexed="10"/>
      <name val="ＭＳ 明朝"/>
      <family val="1"/>
      <charset val="128"/>
    </font>
    <font>
      <sz val="10"/>
      <color indexed="10"/>
      <name val="ＭＳ 明朝"/>
      <family val="1"/>
      <charset val="128"/>
    </font>
    <font>
      <sz val="9"/>
      <name val="ＭＳ 明朝"/>
      <family val="1"/>
      <charset val="128"/>
    </font>
    <font>
      <sz val="9"/>
      <color rgb="FFFF0000"/>
      <name val="ＭＳ 明朝"/>
      <family val="1"/>
      <charset val="128"/>
    </font>
    <font>
      <b/>
      <sz val="10"/>
      <color rgb="FFFF0000"/>
      <name val="ＭＳ 明朝"/>
      <family val="1"/>
      <charset val="128"/>
    </font>
    <font>
      <sz val="10"/>
      <color theme="1"/>
      <name val="ＭＳ 明朝"/>
      <family val="1"/>
      <charset val="128"/>
    </font>
    <font>
      <sz val="10"/>
      <color rgb="FF002060"/>
      <name val="ＭＳ 明朝"/>
      <family val="1"/>
      <charset val="128"/>
    </font>
    <font>
      <sz val="10"/>
      <color indexed="8"/>
      <name val="ＭＳ 明朝"/>
      <family val="1"/>
      <charset val="128"/>
    </font>
    <font>
      <sz val="11"/>
      <color rgb="FFFF0000"/>
      <name val="ＭＳ Ｐゴシック"/>
      <family val="3"/>
      <charset val="128"/>
    </font>
  </fonts>
  <fills count="2">
    <fill>
      <patternFill patternType="none"/>
    </fill>
    <fill>
      <patternFill patternType="gray125"/>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right style="thin">
        <color indexed="64"/>
      </right>
      <top/>
      <bottom/>
      <diagonal/>
    </border>
    <border>
      <left style="thin">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diagonalDown="1">
      <left style="hair">
        <color indexed="64"/>
      </left>
      <right style="hair">
        <color indexed="64"/>
      </right>
      <top style="hair">
        <color indexed="64"/>
      </top>
      <bottom style="hair">
        <color indexed="64"/>
      </bottom>
      <diagonal style="hair">
        <color indexed="64"/>
      </diagonal>
    </border>
  </borders>
  <cellStyleXfs count="4">
    <xf numFmtId="0" fontId="0" fillId="0" borderId="0"/>
    <xf numFmtId="38" fontId="12" fillId="0" borderId="0" applyFont="0" applyFill="0" applyBorder="0" applyAlignment="0" applyProtection="0"/>
    <xf numFmtId="0" fontId="1" fillId="0" borderId="0"/>
    <xf numFmtId="0" fontId="10" fillId="0" borderId="0"/>
  </cellStyleXfs>
  <cellXfs count="344">
    <xf numFmtId="0" fontId="0" fillId="0" borderId="0" xfId="0"/>
    <xf numFmtId="0" fontId="14" fillId="0" borderId="0" xfId="2" applyFont="1" applyFill="1"/>
    <xf numFmtId="38" fontId="23" fillId="0" borderId="13" xfId="3" applyNumberFormat="1" applyFont="1" applyFill="1" applyBorder="1" applyAlignment="1" applyProtection="1">
      <alignment horizontal="left" vertical="center"/>
    </xf>
    <xf numFmtId="0" fontId="15" fillId="0" borderId="10" xfId="3" applyFont="1" applyFill="1" applyBorder="1" applyAlignment="1" applyProtection="1">
      <alignment horizontal="center"/>
      <protection locked="0"/>
    </xf>
    <xf numFmtId="0" fontId="15" fillId="0" borderId="27" xfId="3" applyFont="1" applyFill="1" applyBorder="1" applyAlignment="1" applyProtection="1">
      <alignment horizontal="left"/>
    </xf>
    <xf numFmtId="0" fontId="15" fillId="0" borderId="18" xfId="3" applyFont="1" applyFill="1" applyBorder="1" applyAlignment="1" applyProtection="1">
      <alignment horizontal="left"/>
      <protection locked="0"/>
    </xf>
    <xf numFmtId="0" fontId="15" fillId="0" borderId="10" xfId="3" applyFont="1" applyFill="1" applyBorder="1" applyAlignment="1" applyProtection="1">
      <alignment horizontal="left"/>
      <protection locked="0"/>
    </xf>
    <xf numFmtId="0" fontId="15" fillId="0" borderId="18" xfId="3" applyFont="1" applyFill="1" applyBorder="1" applyAlignment="1" applyProtection="1">
      <alignment horizontal="center"/>
      <protection locked="0"/>
    </xf>
    <xf numFmtId="0" fontId="15" fillId="0" borderId="11" xfId="3" applyFont="1" applyFill="1" applyBorder="1" applyAlignment="1" applyProtection="1">
      <alignment horizontal="center"/>
      <protection locked="0"/>
    </xf>
    <xf numFmtId="3" fontId="15" fillId="0" borderId="27" xfId="3" applyNumberFormat="1" applyFont="1" applyFill="1" applyBorder="1" applyAlignment="1" applyProtection="1">
      <alignment horizontal="left"/>
    </xf>
    <xf numFmtId="49" fontId="15" fillId="0" borderId="20" xfId="3" applyNumberFormat="1" applyFont="1" applyFill="1" applyBorder="1" applyAlignment="1" applyProtection="1">
      <alignment horizontal="center"/>
    </xf>
    <xf numFmtId="0" fontId="26" fillId="0" borderId="27" xfId="3" applyFont="1" applyFill="1" applyBorder="1" applyAlignment="1" applyProtection="1">
      <alignment horizontal="left" shrinkToFit="1"/>
      <protection locked="0"/>
    </xf>
    <xf numFmtId="0" fontId="26" fillId="0" borderId="20" xfId="3" applyFont="1" applyFill="1" applyBorder="1" applyAlignment="1" applyProtection="1">
      <alignment horizontal="left" shrinkToFit="1"/>
      <protection locked="0"/>
    </xf>
    <xf numFmtId="0" fontId="26" fillId="0" borderId="13" xfId="3" applyFont="1" applyFill="1" applyBorder="1" applyAlignment="1" applyProtection="1">
      <alignment horizontal="left" shrinkToFit="1"/>
      <protection locked="0"/>
    </xf>
    <xf numFmtId="186" fontId="15" fillId="0" borderId="18" xfId="1" applyNumberFormat="1" applyFont="1" applyFill="1" applyBorder="1" applyAlignment="1" applyProtection="1">
      <alignment horizontal="right" shrinkToFit="1"/>
      <protection locked="0"/>
    </xf>
    <xf numFmtId="49" fontId="15" fillId="0" borderId="0" xfId="3" applyNumberFormat="1" applyFont="1" applyFill="1" applyBorder="1" applyAlignment="1" applyProtection="1">
      <alignment horizontal="center"/>
    </xf>
    <xf numFmtId="0" fontId="15" fillId="0" borderId="27" xfId="3" applyFont="1" applyFill="1" applyBorder="1" applyAlignment="1" applyProtection="1">
      <alignment horizontal="left" shrinkToFit="1"/>
      <protection locked="0"/>
    </xf>
    <xf numFmtId="0" fontId="15" fillId="0" borderId="20" xfId="3" applyFont="1" applyFill="1" applyBorder="1" applyAlignment="1" applyProtection="1">
      <alignment horizontal="left" shrinkToFit="1"/>
      <protection locked="0"/>
    </xf>
    <xf numFmtId="0" fontId="28" fillId="0" borderId="10" xfId="3" applyFont="1" applyFill="1" applyBorder="1" applyAlignment="1" applyProtection="1">
      <alignment shrinkToFit="1"/>
      <protection locked="0"/>
    </xf>
    <xf numFmtId="0" fontId="15" fillId="0" borderId="10" xfId="3" applyFont="1" applyFill="1" applyBorder="1" applyAlignment="1" applyProtection="1">
      <alignment horizontal="left" shrinkToFit="1"/>
      <protection locked="0"/>
    </xf>
    <xf numFmtId="0" fontId="15" fillId="0" borderId="18" xfId="3" applyFont="1" applyFill="1" applyBorder="1" applyAlignment="1" applyProtection="1">
      <alignment horizontal="left" shrinkToFit="1"/>
      <protection locked="0"/>
    </xf>
    <xf numFmtId="0" fontId="15" fillId="0" borderId="10" xfId="3" applyFont="1" applyFill="1" applyBorder="1" applyAlignment="1" applyProtection="1">
      <alignment shrinkToFit="1"/>
      <protection locked="0"/>
    </xf>
    <xf numFmtId="0" fontId="28" fillId="0" borderId="18" xfId="3" applyFont="1" applyFill="1" applyBorder="1" applyAlignment="1" applyProtection="1">
      <alignment shrinkToFit="1"/>
      <protection locked="0"/>
    </xf>
    <xf numFmtId="0" fontId="15" fillId="0" borderId="18" xfId="3" applyFont="1" applyFill="1" applyBorder="1" applyAlignment="1" applyProtection="1">
      <alignment shrinkToFit="1"/>
      <protection locked="0"/>
    </xf>
    <xf numFmtId="0" fontId="28" fillId="0" borderId="18" xfId="3" applyFont="1" applyFill="1" applyBorder="1" applyAlignment="1" applyProtection="1">
      <alignment horizontal="left" shrinkToFit="1"/>
      <protection locked="0"/>
    </xf>
    <xf numFmtId="0" fontId="2" fillId="0" borderId="0" xfId="2" applyFont="1" applyFill="1"/>
    <xf numFmtId="0" fontId="5" fillId="0" borderId="0" xfId="2" applyFont="1" applyFill="1" applyAlignment="1">
      <alignment vertical="top"/>
    </xf>
    <xf numFmtId="0" fontId="6" fillId="0" borderId="0" xfId="2" applyFont="1" applyFill="1"/>
    <xf numFmtId="0" fontId="2" fillId="0" borderId="7" xfId="2" applyFont="1" applyFill="1" applyBorder="1" applyAlignment="1">
      <alignment horizontal="center" vertical="center" shrinkToFit="1"/>
    </xf>
    <xf numFmtId="0" fontId="2" fillId="0" borderId="8" xfId="2" applyFont="1" applyFill="1" applyBorder="1" applyAlignment="1">
      <alignment horizontal="center" vertical="center" shrinkToFit="1"/>
    </xf>
    <xf numFmtId="0" fontId="2" fillId="0" borderId="10" xfId="2" applyFont="1" applyFill="1" applyBorder="1" applyAlignment="1">
      <alignment horizontal="center"/>
    </xf>
    <xf numFmtId="0" fontId="11" fillId="0" borderId="0" xfId="3" applyFont="1" applyFill="1" applyAlignment="1">
      <alignment vertical="center"/>
    </xf>
    <xf numFmtId="0" fontId="2" fillId="0" borderId="18" xfId="2" applyFont="1" applyFill="1" applyBorder="1" applyAlignment="1">
      <alignment horizontal="center" vertical="top"/>
    </xf>
    <xf numFmtId="0" fontId="9" fillId="0" borderId="13" xfId="2" applyFont="1" applyFill="1" applyBorder="1" applyAlignment="1">
      <alignment horizontal="center" shrinkToFit="1"/>
    </xf>
    <xf numFmtId="0" fontId="13" fillId="0" borderId="0" xfId="3" applyFont="1" applyFill="1" applyAlignment="1">
      <alignment vertical="center"/>
    </xf>
    <xf numFmtId="0" fontId="9" fillId="0" borderId="27" xfId="2" applyFont="1" applyFill="1" applyBorder="1" applyAlignment="1">
      <alignment horizontal="center" vertical="center" shrinkToFit="1"/>
    </xf>
    <xf numFmtId="0" fontId="9" fillId="0" borderId="20" xfId="2" applyFont="1" applyFill="1" applyBorder="1" applyAlignment="1">
      <alignment horizontal="center" vertical="top" shrinkToFit="1"/>
    </xf>
    <xf numFmtId="0" fontId="14" fillId="0" borderId="0" xfId="3" applyFont="1" applyFill="1" applyAlignment="1">
      <alignment vertical="center"/>
    </xf>
    <xf numFmtId="0" fontId="9" fillId="0" borderId="27" xfId="2" applyFont="1" applyFill="1" applyBorder="1" applyAlignment="1">
      <alignment horizontal="center" shrinkToFit="1"/>
    </xf>
    <xf numFmtId="0" fontId="9" fillId="0" borderId="0" xfId="2" applyFont="1" applyFill="1" applyBorder="1" applyAlignment="1">
      <alignment horizontal="center"/>
    </xf>
    <xf numFmtId="0" fontId="9" fillId="0" borderId="28" xfId="2" applyFont="1" applyFill="1" applyBorder="1" applyAlignment="1">
      <alignment horizontal="center"/>
    </xf>
    <xf numFmtId="0" fontId="9" fillId="0" borderId="0" xfId="2" applyFont="1" applyFill="1" applyBorder="1" applyAlignment="1">
      <alignment horizontal="center" vertical="center"/>
    </xf>
    <xf numFmtId="0" fontId="9" fillId="0" borderId="28" xfId="2" applyFont="1" applyFill="1" applyBorder="1" applyAlignment="1">
      <alignment horizontal="center" vertical="center"/>
    </xf>
    <xf numFmtId="0" fontId="9" fillId="0" borderId="27" xfId="2" applyFont="1" applyFill="1" applyBorder="1" applyAlignment="1">
      <alignment horizontal="center" vertical="top" shrinkToFit="1"/>
    </xf>
    <xf numFmtId="0" fontId="9" fillId="0" borderId="0" xfId="2" applyFont="1" applyFill="1" applyBorder="1" applyAlignment="1">
      <alignment horizontal="center" vertical="top"/>
    </xf>
    <xf numFmtId="0" fontId="9" fillId="0" borderId="28" xfId="2" applyFont="1" applyFill="1" applyBorder="1" applyAlignment="1">
      <alignment horizontal="center" vertical="center" shrinkToFit="1"/>
    </xf>
    <xf numFmtId="0" fontId="15" fillId="0" borderId="14" xfId="2" applyFont="1" applyFill="1" applyBorder="1" applyAlignment="1">
      <alignment horizontal="center" shrinkToFit="1"/>
    </xf>
    <xf numFmtId="0" fontId="9" fillId="0" borderId="14" xfId="2" applyFont="1" applyFill="1" applyBorder="1" applyAlignment="1">
      <alignment horizontal="center"/>
    </xf>
    <xf numFmtId="0" fontId="9" fillId="0" borderId="24" xfId="2" applyFont="1" applyFill="1" applyBorder="1" applyAlignment="1">
      <alignment horizontal="center"/>
    </xf>
    <xf numFmtId="0" fontId="9" fillId="0" borderId="21" xfId="2" applyFont="1" applyFill="1" applyBorder="1" applyAlignment="1">
      <alignment horizontal="center" vertical="top"/>
    </xf>
    <xf numFmtId="0" fontId="9" fillId="0" borderId="21" xfId="2" applyFont="1" applyFill="1" applyBorder="1" applyAlignment="1">
      <alignment horizontal="center" vertical="center" shrinkToFit="1"/>
    </xf>
    <xf numFmtId="0" fontId="9" fillId="0" borderId="30" xfId="2" applyFont="1" applyFill="1" applyBorder="1" applyAlignment="1">
      <alignment horizontal="center" vertical="center" shrinkToFit="1"/>
    </xf>
    <xf numFmtId="0" fontId="9" fillId="0" borderId="0" xfId="2" applyFont="1" applyFill="1" applyBorder="1" applyAlignment="1">
      <alignment vertical="center"/>
    </xf>
    <xf numFmtId="0" fontId="9" fillId="0" borderId="13" xfId="2" applyFont="1" applyFill="1" applyBorder="1" applyAlignment="1">
      <alignment horizontal="center" vertical="center" shrinkToFit="1"/>
    </xf>
    <xf numFmtId="0" fontId="6" fillId="0" borderId="0" xfId="2" applyFont="1" applyFill="1" applyAlignment="1">
      <alignment vertical="center"/>
    </xf>
    <xf numFmtId="0" fontId="9" fillId="0" borderId="34" xfId="2" applyFont="1" applyFill="1" applyBorder="1" applyAlignment="1">
      <alignment horizontal="center" vertical="center" shrinkToFit="1"/>
    </xf>
    <xf numFmtId="0" fontId="2" fillId="0" borderId="0" xfId="2" applyFont="1" applyFill="1" applyAlignment="1">
      <alignment vertical="center"/>
    </xf>
    <xf numFmtId="0" fontId="15" fillId="0" borderId="42" xfId="3" applyFont="1" applyFill="1" applyBorder="1" applyAlignment="1" applyProtection="1">
      <alignment horizontal="center"/>
    </xf>
    <xf numFmtId="182" fontId="15" fillId="0" borderId="42" xfId="1" applyNumberFormat="1" applyFont="1" applyFill="1" applyBorder="1" applyAlignment="1" applyProtection="1">
      <alignment horizontal="center"/>
    </xf>
    <xf numFmtId="38" fontId="15" fillId="0" borderId="42" xfId="1" applyFont="1" applyFill="1" applyBorder="1" applyAlignment="1" applyProtection="1">
      <alignment horizontal="center"/>
    </xf>
    <xf numFmtId="0" fontId="26" fillId="0" borderId="37" xfId="3" applyFont="1" applyFill="1" applyBorder="1" applyAlignment="1" applyProtection="1">
      <alignment horizontal="center"/>
    </xf>
    <xf numFmtId="0" fontId="15" fillId="0" borderId="0" xfId="3" applyFont="1" applyFill="1" applyAlignment="1">
      <alignment horizontal="center"/>
    </xf>
    <xf numFmtId="0" fontId="15" fillId="0" borderId="0" xfId="3" applyFont="1" applyFill="1"/>
    <xf numFmtId="0" fontId="15" fillId="0" borderId="10" xfId="3" applyFont="1" applyFill="1" applyBorder="1" applyAlignment="1" applyProtection="1">
      <alignment horizontal="center" shrinkToFit="1"/>
    </xf>
    <xf numFmtId="0" fontId="15" fillId="0" borderId="13" xfId="3" applyFont="1" applyFill="1" applyBorder="1" applyAlignment="1" applyProtection="1">
      <alignment horizontal="left" shrinkToFit="1"/>
    </xf>
    <xf numFmtId="0" fontId="15" fillId="0" borderId="0" xfId="3" applyFont="1" applyFill="1" applyBorder="1" applyAlignment="1" applyProtection="1">
      <alignment horizontal="left" shrinkToFit="1"/>
    </xf>
    <xf numFmtId="182" fontId="15" fillId="0" borderId="10" xfId="1" applyNumberFormat="1" applyFont="1" applyFill="1" applyBorder="1" applyAlignment="1" applyProtection="1">
      <alignment horizontal="right"/>
    </xf>
    <xf numFmtId="38" fontId="15" fillId="0" borderId="10" xfId="1" applyFont="1" applyFill="1" applyBorder="1" applyAlignment="1" applyProtection="1">
      <alignment horizontal="center"/>
    </xf>
    <xf numFmtId="38" fontId="15" fillId="0" borderId="10" xfId="1" applyFont="1" applyFill="1" applyBorder="1" applyAlignment="1" applyProtection="1">
      <alignment horizontal="right"/>
    </xf>
    <xf numFmtId="0" fontId="26" fillId="0" borderId="27" xfId="3" applyFont="1" applyFill="1" applyBorder="1" applyAlignment="1" applyProtection="1">
      <alignment horizontal="left"/>
    </xf>
    <xf numFmtId="0" fontId="15" fillId="0" borderId="13" xfId="3" applyFont="1" applyFill="1" applyBorder="1"/>
    <xf numFmtId="0" fontId="27" fillId="0" borderId="0" xfId="3" applyFont="1" applyFill="1" applyBorder="1" applyAlignment="1">
      <alignment horizontal="center" shrinkToFit="1"/>
    </xf>
    <xf numFmtId="0" fontId="15" fillId="0" borderId="18" xfId="3" applyFont="1" applyFill="1" applyBorder="1" applyAlignment="1" applyProtection="1">
      <alignment horizontal="center" shrinkToFit="1"/>
    </xf>
    <xf numFmtId="0" fontId="15" fillId="0" borderId="20" xfId="3" applyFont="1" applyFill="1" applyBorder="1" applyAlignment="1" applyProtection="1">
      <alignment horizontal="left" shrinkToFit="1"/>
    </xf>
    <xf numFmtId="0" fontId="15" fillId="0" borderId="21" xfId="3" applyFont="1" applyFill="1" applyBorder="1" applyAlignment="1" applyProtection="1">
      <alignment horizontal="left" shrinkToFit="1"/>
    </xf>
    <xf numFmtId="182" fontId="15" fillId="0" borderId="18" xfId="1" applyNumberFormat="1" applyFont="1" applyFill="1" applyBorder="1" applyAlignment="1" applyProtection="1">
      <alignment horizontal="right"/>
    </xf>
    <xf numFmtId="38" fontId="15" fillId="0" borderId="18" xfId="1" applyFont="1" applyFill="1" applyBorder="1" applyAlignment="1" applyProtection="1">
      <alignment horizontal="center"/>
    </xf>
    <xf numFmtId="38" fontId="15" fillId="0" borderId="18" xfId="1" applyFont="1" applyFill="1" applyBorder="1" applyAlignment="1" applyProtection="1">
      <alignment horizontal="right"/>
    </xf>
    <xf numFmtId="38" fontId="15" fillId="0" borderId="18" xfId="1" applyFont="1" applyFill="1" applyBorder="1" applyAlignment="1" applyProtection="1">
      <alignment shrinkToFit="1"/>
    </xf>
    <xf numFmtId="0" fontId="26" fillId="0" borderId="20" xfId="3" applyFont="1" applyFill="1" applyBorder="1" applyAlignment="1" applyProtection="1">
      <alignment horizontal="left"/>
    </xf>
    <xf numFmtId="0" fontId="15" fillId="0" borderId="10" xfId="3" applyFont="1" applyFill="1" applyBorder="1" applyAlignment="1">
      <alignment horizontal="center" shrinkToFit="1"/>
    </xf>
    <xf numFmtId="0" fontId="15" fillId="0" borderId="27" xfId="3" applyFont="1" applyFill="1" applyBorder="1" applyAlignment="1" applyProtection="1">
      <alignment horizontal="left"/>
      <protection locked="0"/>
    </xf>
    <xf numFmtId="186" fontId="16" fillId="0" borderId="10" xfId="1" applyNumberFormat="1" applyFont="1" applyFill="1" applyBorder="1" applyAlignment="1" applyProtection="1">
      <alignment horizontal="right" shrinkToFit="1"/>
      <protection locked="0"/>
    </xf>
    <xf numFmtId="38" fontId="16" fillId="0" borderId="10" xfId="1" applyFont="1" applyFill="1" applyBorder="1" applyAlignment="1" applyProtection="1">
      <alignment horizontal="center" shrinkToFit="1"/>
      <protection locked="0"/>
    </xf>
    <xf numFmtId="38" fontId="16" fillId="0" borderId="10" xfId="1" applyFont="1" applyFill="1" applyBorder="1" applyAlignment="1" applyProtection="1">
      <alignment horizontal="right" shrinkToFit="1"/>
      <protection locked="0"/>
    </xf>
    <xf numFmtId="38" fontId="16" fillId="0" borderId="10" xfId="1" applyFont="1" applyFill="1" applyBorder="1" applyAlignment="1" applyProtection="1">
      <alignment horizontal="right" shrinkToFit="1"/>
    </xf>
    <xf numFmtId="38" fontId="16" fillId="0" borderId="10" xfId="1" applyFont="1" applyFill="1" applyBorder="1" applyAlignment="1" applyProtection="1">
      <alignment shrinkToFit="1"/>
    </xf>
    <xf numFmtId="38" fontId="16" fillId="0" borderId="18" xfId="1" applyFont="1" applyFill="1" applyBorder="1" applyAlignment="1" applyProtection="1">
      <alignment shrinkToFit="1"/>
    </xf>
    <xf numFmtId="0" fontId="15" fillId="0" borderId="18" xfId="3" applyFont="1" applyFill="1" applyBorder="1" applyAlignment="1">
      <alignment horizontal="center" shrinkToFit="1"/>
    </xf>
    <xf numFmtId="0" fontId="15" fillId="0" borderId="20" xfId="3" applyFont="1" applyFill="1" applyBorder="1" applyAlignment="1" applyProtection="1">
      <alignment horizontal="left"/>
      <protection locked="0"/>
    </xf>
    <xf numFmtId="38" fontId="15" fillId="0" borderId="18" xfId="1" applyFont="1" applyFill="1" applyBorder="1" applyAlignment="1" applyProtection="1">
      <alignment horizontal="center" shrinkToFit="1"/>
      <protection locked="0"/>
    </xf>
    <xf numFmtId="38" fontId="15" fillId="0" borderId="18" xfId="1" applyFont="1" applyFill="1" applyBorder="1" applyAlignment="1" applyProtection="1">
      <alignment horizontal="right" shrinkToFit="1"/>
      <protection locked="0"/>
    </xf>
    <xf numFmtId="38" fontId="15" fillId="0" borderId="18" xfId="1" applyFont="1" applyFill="1" applyBorder="1" applyAlignment="1" applyProtection="1">
      <alignment horizontal="right" shrinkToFit="1"/>
    </xf>
    <xf numFmtId="38" fontId="15" fillId="0" borderId="43" xfId="1" applyFont="1" applyFill="1" applyBorder="1" applyAlignment="1" applyProtection="1">
      <alignment shrinkToFit="1"/>
    </xf>
    <xf numFmtId="186" fontId="16" fillId="0" borderId="13" xfId="1" applyNumberFormat="1" applyFont="1" applyFill="1" applyBorder="1" applyAlignment="1" applyProtection="1">
      <alignment horizontal="right" shrinkToFit="1"/>
      <protection locked="0"/>
    </xf>
    <xf numFmtId="186" fontId="15" fillId="0" borderId="20" xfId="1" applyNumberFormat="1" applyFont="1" applyFill="1" applyBorder="1" applyAlignment="1" applyProtection="1">
      <alignment horizontal="right" shrinkToFit="1"/>
      <protection locked="0"/>
    </xf>
    <xf numFmtId="38" fontId="16" fillId="0" borderId="10" xfId="1" applyNumberFormat="1" applyFont="1" applyFill="1" applyBorder="1" applyAlignment="1" applyProtection="1">
      <alignment horizontal="right" shrinkToFit="1"/>
      <protection locked="0"/>
    </xf>
    <xf numFmtId="38" fontId="16" fillId="0" borderId="10" xfId="1" applyNumberFormat="1" applyFont="1" applyFill="1" applyBorder="1" applyAlignment="1" applyProtection="1">
      <alignment horizontal="right" shrinkToFit="1"/>
    </xf>
    <xf numFmtId="38" fontId="15" fillId="0" borderId="18" xfId="1" applyNumberFormat="1" applyFont="1" applyFill="1" applyBorder="1" applyAlignment="1" applyProtection="1">
      <alignment horizontal="right" shrinkToFit="1"/>
      <protection locked="0"/>
    </xf>
    <xf numFmtId="38" fontId="15" fillId="0" borderId="18" xfId="1" applyNumberFormat="1" applyFont="1" applyFill="1" applyBorder="1" applyAlignment="1" applyProtection="1">
      <alignment horizontal="right" shrinkToFit="1"/>
    </xf>
    <xf numFmtId="0" fontId="15" fillId="0" borderId="11" xfId="3" applyFont="1" applyFill="1" applyBorder="1" applyAlignment="1" applyProtection="1">
      <alignment horizontal="center" shrinkToFit="1"/>
    </xf>
    <xf numFmtId="0" fontId="28" fillId="0" borderId="11" xfId="3" applyFont="1" applyFill="1" applyBorder="1" applyAlignment="1" applyProtection="1">
      <alignment horizontal="left" shrinkToFit="1"/>
      <protection locked="0"/>
    </xf>
    <xf numFmtId="0" fontId="15" fillId="0" borderId="11" xfId="3" applyFont="1" applyFill="1" applyBorder="1" applyAlignment="1" applyProtection="1">
      <alignment horizontal="left"/>
      <protection locked="0"/>
    </xf>
    <xf numFmtId="186" fontId="16" fillId="0" borderId="11" xfId="1" applyNumberFormat="1" applyFont="1" applyFill="1" applyBorder="1" applyAlignment="1" applyProtection="1">
      <alignment horizontal="right" shrinkToFit="1"/>
      <protection locked="0"/>
    </xf>
    <xf numFmtId="38" fontId="16" fillId="0" borderId="11" xfId="1" applyFont="1" applyFill="1" applyBorder="1" applyAlignment="1" applyProtection="1">
      <alignment horizontal="center" shrinkToFit="1"/>
      <protection locked="0"/>
    </xf>
    <xf numFmtId="38" fontId="16" fillId="0" borderId="11" xfId="1" applyNumberFormat="1" applyFont="1" applyFill="1" applyBorder="1" applyAlignment="1" applyProtection="1">
      <alignment horizontal="right" shrinkToFit="1"/>
      <protection locked="0"/>
    </xf>
    <xf numFmtId="38" fontId="16" fillId="0" borderId="11" xfId="1" applyNumberFormat="1" applyFont="1" applyFill="1" applyBorder="1" applyAlignment="1" applyProtection="1">
      <alignment horizontal="right" shrinkToFit="1"/>
    </xf>
    <xf numFmtId="38" fontId="16" fillId="0" borderId="11" xfId="1" applyFont="1" applyFill="1" applyBorder="1" applyAlignment="1" applyProtection="1">
      <alignment shrinkToFit="1"/>
    </xf>
    <xf numFmtId="38" fontId="16" fillId="0" borderId="42" xfId="1" applyFont="1" applyFill="1" applyBorder="1" applyAlignment="1" applyProtection="1">
      <alignment shrinkToFit="1"/>
    </xf>
    <xf numFmtId="0" fontId="28" fillId="0" borderId="10" xfId="3" applyFont="1" applyFill="1" applyBorder="1" applyAlignment="1" applyProtection="1">
      <alignment horizontal="left" shrinkToFit="1"/>
      <protection locked="0"/>
    </xf>
    <xf numFmtId="0" fontId="15" fillId="0" borderId="10" xfId="3" applyFont="1" applyFill="1" applyBorder="1" applyAlignment="1" applyProtection="1">
      <alignment horizontal="center"/>
    </xf>
    <xf numFmtId="0" fontId="22" fillId="0" borderId="10" xfId="3" applyNumberFormat="1" applyFont="1" applyFill="1" applyBorder="1" applyAlignment="1" applyProtection="1">
      <alignment horizontal="center"/>
      <protection hidden="1"/>
    </xf>
    <xf numFmtId="0" fontId="22" fillId="0" borderId="10" xfId="3" applyFont="1" applyFill="1" applyBorder="1" applyAlignment="1" applyProtection="1">
      <alignment horizontal="left"/>
    </xf>
    <xf numFmtId="182" fontId="22" fillId="0" borderId="10" xfId="1" applyNumberFormat="1" applyFont="1" applyFill="1" applyBorder="1" applyAlignment="1" applyProtection="1">
      <alignment horizontal="right"/>
    </xf>
    <xf numFmtId="38" fontId="22" fillId="0" borderId="10" xfId="1" applyFont="1" applyFill="1" applyBorder="1" applyAlignment="1" applyProtection="1">
      <alignment horizontal="center"/>
    </xf>
    <xf numFmtId="38" fontId="22" fillId="0" borderId="10" xfId="1" applyNumberFormat="1" applyFont="1" applyFill="1" applyBorder="1" applyAlignment="1" applyProtection="1">
      <alignment horizontal="right"/>
    </xf>
    <xf numFmtId="0" fontId="26" fillId="0" borderId="27" xfId="3" applyFont="1" applyFill="1" applyBorder="1" applyAlignment="1" applyProtection="1">
      <alignment horizontal="left" shrinkToFit="1"/>
    </xf>
    <xf numFmtId="0" fontId="15" fillId="0" borderId="18" xfId="3" applyFont="1" applyFill="1" applyBorder="1" applyAlignment="1" applyProtection="1">
      <alignment horizontal="center"/>
    </xf>
    <xf numFmtId="0" fontId="15" fillId="0" borderId="18" xfId="3" applyFont="1" applyFill="1" applyBorder="1" applyAlignment="1" applyProtection="1">
      <alignment horizontal="left"/>
    </xf>
    <xf numFmtId="38" fontId="15" fillId="0" borderId="18" xfId="1" applyNumberFormat="1" applyFont="1" applyFill="1" applyBorder="1" applyAlignment="1" applyProtection="1">
      <alignment horizontal="right"/>
    </xf>
    <xf numFmtId="38" fontId="26" fillId="0" borderId="20" xfId="3" applyNumberFormat="1" applyFont="1" applyFill="1" applyBorder="1" applyAlignment="1" applyProtection="1">
      <alignment shrinkToFit="1"/>
    </xf>
    <xf numFmtId="0" fontId="15" fillId="0" borderId="0" xfId="3" applyFont="1" applyFill="1" applyAlignment="1">
      <alignment horizontal="left"/>
    </xf>
    <xf numFmtId="182" fontId="15" fillId="0" borderId="0" xfId="1" applyNumberFormat="1" applyFont="1" applyFill="1" applyAlignment="1">
      <alignment horizontal="right"/>
    </xf>
    <xf numFmtId="38" fontId="15" fillId="0" borderId="0" xfId="1" applyFont="1" applyFill="1"/>
    <xf numFmtId="38" fontId="15" fillId="0" borderId="0" xfId="1" applyFont="1" applyFill="1" applyAlignment="1">
      <alignment horizontal="right"/>
    </xf>
    <xf numFmtId="0" fontId="26" fillId="0" borderId="0" xfId="3" applyFont="1" applyFill="1"/>
    <xf numFmtId="0" fontId="0" fillId="0" borderId="0" xfId="0" applyFill="1"/>
    <xf numFmtId="0" fontId="15" fillId="0" borderId="42" xfId="3" applyFont="1" applyFill="1" applyBorder="1" applyProtection="1"/>
    <xf numFmtId="178" fontId="15" fillId="0" borderId="42" xfId="3" applyNumberFormat="1" applyFont="1" applyFill="1" applyBorder="1" applyAlignment="1" applyProtection="1">
      <alignment horizontal="center"/>
    </xf>
    <xf numFmtId="179" fontId="15" fillId="0" borderId="42" xfId="3" applyNumberFormat="1" applyFont="1" applyFill="1" applyBorder="1" applyAlignment="1" applyProtection="1">
      <alignment horizontal="center"/>
    </xf>
    <xf numFmtId="0" fontId="15" fillId="0" borderId="37" xfId="3" applyFont="1" applyFill="1" applyBorder="1" applyAlignment="1" applyProtection="1">
      <alignment horizontal="center"/>
    </xf>
    <xf numFmtId="0" fontId="15" fillId="0" borderId="0" xfId="3" applyFont="1" applyFill="1" applyBorder="1" applyAlignment="1">
      <alignment horizontal="center"/>
    </xf>
    <xf numFmtId="0" fontId="15" fillId="0" borderId="0" xfId="3" applyFont="1" applyFill="1" applyBorder="1" applyAlignment="1">
      <alignment horizontal="center" shrinkToFit="1"/>
    </xf>
    <xf numFmtId="0" fontId="15" fillId="0" borderId="10" xfId="3" applyFont="1" applyFill="1" applyBorder="1" applyProtection="1"/>
    <xf numFmtId="0" fontId="15" fillId="0" borderId="13" xfId="3" applyFont="1" applyFill="1" applyBorder="1" applyAlignment="1" applyProtection="1">
      <alignment horizontal="center"/>
    </xf>
    <xf numFmtId="0" fontId="15" fillId="0" borderId="0" xfId="3" applyFont="1" applyFill="1" applyBorder="1" applyAlignment="1" applyProtection="1">
      <alignment horizontal="center"/>
    </xf>
    <xf numFmtId="178" fontId="15" fillId="0" borderId="10" xfId="3" applyNumberFormat="1" applyFont="1" applyFill="1" applyBorder="1" applyAlignment="1" applyProtection="1">
      <alignment horizontal="center"/>
    </xf>
    <xf numFmtId="179" fontId="15" fillId="0" borderId="10" xfId="3" applyNumberFormat="1" applyFont="1" applyFill="1" applyBorder="1" applyAlignment="1" applyProtection="1">
      <alignment horizontal="center"/>
    </xf>
    <xf numFmtId="0" fontId="26" fillId="0" borderId="27" xfId="3" applyFont="1" applyFill="1" applyBorder="1" applyAlignment="1" applyProtection="1">
      <alignment horizontal="right"/>
    </xf>
    <xf numFmtId="0" fontId="15" fillId="0" borderId="0" xfId="3" applyFont="1" applyFill="1" applyBorder="1"/>
    <xf numFmtId="0" fontId="27" fillId="0" borderId="0" xfId="3" applyFont="1" applyFill="1" applyBorder="1" applyAlignment="1">
      <alignment horizontal="right"/>
    </xf>
    <xf numFmtId="0" fontId="15" fillId="0" borderId="0" xfId="3" applyFont="1" applyFill="1" applyBorder="1" applyAlignment="1">
      <alignment horizontal="right"/>
    </xf>
    <xf numFmtId="0" fontId="15" fillId="0" borderId="20" xfId="3" applyFont="1" applyFill="1" applyBorder="1" applyAlignment="1" applyProtection="1">
      <alignment horizontal="left"/>
    </xf>
    <xf numFmtId="0" fontId="15" fillId="0" borderId="21" xfId="3" applyFont="1" applyFill="1" applyBorder="1" applyAlignment="1" applyProtection="1">
      <alignment horizontal="center"/>
    </xf>
    <xf numFmtId="178" fontId="15" fillId="0" borderId="18" xfId="3" applyNumberFormat="1" applyFont="1" applyFill="1" applyBorder="1" applyAlignment="1" applyProtection="1">
      <alignment horizontal="center"/>
    </xf>
    <xf numFmtId="179" fontId="15" fillId="0" borderId="18" xfId="3" applyNumberFormat="1" applyFont="1" applyFill="1" applyBorder="1" applyAlignment="1" applyProtection="1">
      <alignment horizontal="center"/>
    </xf>
    <xf numFmtId="9" fontId="27" fillId="0" borderId="0" xfId="3" applyNumberFormat="1" applyFont="1" applyFill="1" applyBorder="1" applyAlignment="1">
      <alignment horizontal="right"/>
    </xf>
    <xf numFmtId="9" fontId="15" fillId="0" borderId="0" xfId="3" applyNumberFormat="1" applyFont="1" applyFill="1" applyBorder="1" applyAlignment="1">
      <alignment horizontal="right"/>
    </xf>
    <xf numFmtId="38" fontId="22" fillId="0" borderId="18" xfId="1" applyFont="1" applyFill="1" applyBorder="1" applyAlignment="1" applyProtection="1">
      <alignment horizontal="center"/>
    </xf>
    <xf numFmtId="38" fontId="16" fillId="0" borderId="13" xfId="3" applyNumberFormat="1" applyFont="1" applyFill="1" applyBorder="1" applyAlignment="1" applyProtection="1">
      <alignment horizontal="right"/>
    </xf>
    <xf numFmtId="38" fontId="15" fillId="0" borderId="0" xfId="1" applyFont="1" applyFill="1" applyBorder="1" applyAlignment="1">
      <alignment shrinkToFit="1"/>
    </xf>
    <xf numFmtId="9" fontId="15" fillId="0" borderId="0" xfId="3" applyNumberFormat="1" applyFont="1" applyFill="1" applyBorder="1"/>
    <xf numFmtId="38" fontId="27" fillId="0" borderId="0" xfId="1" applyFont="1" applyFill="1" applyBorder="1" applyAlignment="1">
      <alignment shrinkToFit="1"/>
    </xf>
    <xf numFmtId="38" fontId="27" fillId="0" borderId="0" xfId="1" applyFont="1" applyFill="1" applyBorder="1" applyAlignment="1">
      <alignment horizontal="center" shrinkToFit="1"/>
    </xf>
    <xf numFmtId="9" fontId="27" fillId="0" borderId="0" xfId="3" applyNumberFormat="1" applyFont="1" applyFill="1" applyBorder="1"/>
    <xf numFmtId="0" fontId="27" fillId="0" borderId="0" xfId="3" applyFont="1" applyFill="1" applyBorder="1"/>
    <xf numFmtId="38" fontId="15" fillId="0" borderId="20" xfId="3" applyNumberFormat="1" applyFont="1" applyFill="1" applyBorder="1" applyAlignment="1" applyProtection="1"/>
    <xf numFmtId="38" fontId="15" fillId="0" borderId="0" xfId="3" applyNumberFormat="1" applyFont="1" applyFill="1" applyBorder="1"/>
    <xf numFmtId="38" fontId="27" fillId="0" borderId="0" xfId="3" applyNumberFormat="1" applyFont="1" applyFill="1" applyBorder="1"/>
    <xf numFmtId="0" fontId="15" fillId="0" borderId="10" xfId="3" applyFont="1" applyFill="1" applyBorder="1" applyAlignment="1" applyProtection="1">
      <alignment horizontal="left" indent="1"/>
    </xf>
    <xf numFmtId="0" fontId="15" fillId="0" borderId="18" xfId="3" applyFont="1" applyFill="1" applyBorder="1" applyProtection="1"/>
    <xf numFmtId="0" fontId="15" fillId="0" borderId="18" xfId="3" applyFont="1" applyFill="1" applyBorder="1" applyAlignment="1" applyProtection="1">
      <alignment horizontal="left" indent="1"/>
    </xf>
    <xf numFmtId="0" fontId="15" fillId="0" borderId="10" xfId="3" applyFont="1" applyFill="1" applyBorder="1" applyAlignment="1" applyProtection="1">
      <alignment horizontal="center" vertical="center" shrinkToFit="1"/>
    </xf>
    <xf numFmtId="0" fontId="15" fillId="0" borderId="10" xfId="3" applyFont="1" applyFill="1" applyBorder="1" applyAlignment="1" applyProtection="1">
      <alignment horizontal="left"/>
    </xf>
    <xf numFmtId="181" fontId="16" fillId="0" borderId="10" xfId="3" applyNumberFormat="1" applyFont="1" applyFill="1" applyBorder="1" applyAlignment="1" applyProtection="1">
      <alignment horizontal="right"/>
      <protection locked="0"/>
    </xf>
    <xf numFmtId="0" fontId="16" fillId="0" borderId="10" xfId="3" applyFont="1" applyFill="1" applyBorder="1" applyAlignment="1" applyProtection="1">
      <alignment horizontal="center"/>
      <protection locked="0"/>
    </xf>
    <xf numFmtId="38" fontId="16" fillId="0" borderId="10" xfId="1" applyFont="1" applyFill="1" applyBorder="1" applyAlignment="1" applyProtection="1">
      <alignment horizontal="right"/>
    </xf>
    <xf numFmtId="184" fontId="15" fillId="0" borderId="13" xfId="3" applyNumberFormat="1" applyFont="1" applyFill="1" applyBorder="1" applyAlignment="1" applyProtection="1">
      <alignment horizontal="left"/>
    </xf>
    <xf numFmtId="181" fontId="15" fillId="0" borderId="18" xfId="3" applyNumberFormat="1" applyFont="1" applyFill="1" applyBorder="1" applyAlignment="1" applyProtection="1">
      <alignment horizontal="right"/>
      <protection locked="0"/>
    </xf>
    <xf numFmtId="184" fontId="15" fillId="0" borderId="20" xfId="3" applyNumberFormat="1" applyFont="1" applyFill="1" applyBorder="1" applyAlignment="1" applyProtection="1">
      <alignment horizontal="left"/>
    </xf>
    <xf numFmtId="180" fontId="16" fillId="0" borderId="10" xfId="3" applyNumberFormat="1" applyFont="1" applyFill="1" applyBorder="1" applyAlignment="1" applyProtection="1">
      <alignment horizontal="right"/>
    </xf>
    <xf numFmtId="0" fontId="16" fillId="0" borderId="10" xfId="3" applyFont="1" applyFill="1" applyBorder="1" applyAlignment="1" applyProtection="1">
      <alignment horizontal="center"/>
    </xf>
    <xf numFmtId="3" fontId="22" fillId="0" borderId="27" xfId="3" applyNumberFormat="1" applyFont="1" applyFill="1" applyBorder="1" applyAlignment="1" applyProtection="1">
      <alignment horizontal="left"/>
    </xf>
    <xf numFmtId="180" fontId="15" fillId="0" borderId="18" xfId="3" applyNumberFormat="1" applyFont="1" applyFill="1" applyBorder="1" applyAlignment="1" applyProtection="1">
      <alignment horizontal="right"/>
    </xf>
    <xf numFmtId="3" fontId="22" fillId="0" borderId="20" xfId="3" applyNumberFormat="1" applyFont="1" applyFill="1" applyBorder="1" applyAlignment="1" applyProtection="1"/>
    <xf numFmtId="38" fontId="16" fillId="0" borderId="10" xfId="1" applyFont="1" applyFill="1" applyBorder="1" applyAlignment="1" applyProtection="1">
      <alignment horizontal="center"/>
    </xf>
    <xf numFmtId="38" fontId="16" fillId="0" borderId="18" xfId="1" applyFont="1" applyFill="1" applyBorder="1" applyAlignment="1" applyProtection="1">
      <alignment horizontal="center"/>
    </xf>
    <xf numFmtId="178" fontId="15" fillId="0" borderId="0" xfId="3" applyNumberFormat="1" applyFont="1" applyFill="1"/>
    <xf numFmtId="179" fontId="15" fillId="0" borderId="0" xfId="3" applyNumberFormat="1" applyFont="1" applyFill="1"/>
    <xf numFmtId="178" fontId="15" fillId="0" borderId="18" xfId="1" applyNumberFormat="1" applyFont="1" applyFill="1" applyBorder="1" applyAlignment="1" applyProtection="1">
      <alignment horizontal="center"/>
    </xf>
    <xf numFmtId="0" fontId="16" fillId="0" borderId="0" xfId="3" applyFont="1" applyFill="1"/>
    <xf numFmtId="178" fontId="15" fillId="0" borderId="10" xfId="3" applyNumberFormat="1" applyFont="1" applyFill="1" applyBorder="1" applyAlignment="1" applyProtection="1">
      <alignment horizontal="right"/>
    </xf>
    <xf numFmtId="178" fontId="15" fillId="0" borderId="18" xfId="3" applyNumberFormat="1" applyFont="1" applyFill="1" applyBorder="1" applyAlignment="1" applyProtection="1">
      <alignment horizontal="right"/>
    </xf>
    <xf numFmtId="184" fontId="16" fillId="0" borderId="20" xfId="3" applyNumberFormat="1" applyFont="1" applyFill="1" applyBorder="1" applyAlignment="1" applyProtection="1">
      <alignment horizontal="left"/>
    </xf>
    <xf numFmtId="38" fontId="16" fillId="0" borderId="10" xfId="1" applyNumberFormat="1" applyFont="1" applyFill="1" applyBorder="1" applyAlignment="1" applyProtection="1">
      <alignment horizontal="right"/>
    </xf>
    <xf numFmtId="0" fontId="15" fillId="0" borderId="27" xfId="3" applyFont="1" applyFill="1" applyBorder="1" applyAlignment="1" applyProtection="1">
      <alignment horizontal="center"/>
    </xf>
    <xf numFmtId="178" fontId="15" fillId="0" borderId="18" xfId="3" applyNumberFormat="1" applyFont="1" applyFill="1" applyBorder="1" applyProtection="1"/>
    <xf numFmtId="0" fontId="15" fillId="0" borderId="20" xfId="3" applyFont="1" applyFill="1" applyBorder="1" applyProtection="1"/>
    <xf numFmtId="0" fontId="15" fillId="0" borderId="0" xfId="3" applyFont="1" applyFill="1" applyBorder="1" applyAlignment="1" applyProtection="1">
      <alignment horizontal="left"/>
    </xf>
    <xf numFmtId="180" fontId="16" fillId="0" borderId="0" xfId="3" applyNumberFormat="1" applyFont="1" applyFill="1" applyBorder="1" applyAlignment="1" applyProtection="1">
      <alignment horizontal="right"/>
    </xf>
    <xf numFmtId="0" fontId="16" fillId="0" borderId="0" xfId="3" applyFont="1" applyFill="1" applyBorder="1" applyAlignment="1" applyProtection="1">
      <alignment horizontal="center"/>
    </xf>
    <xf numFmtId="38" fontId="16" fillId="0" borderId="0" xfId="1" applyFont="1" applyFill="1" applyBorder="1" applyAlignment="1" applyProtection="1">
      <alignment horizontal="right"/>
    </xf>
    <xf numFmtId="38" fontId="22" fillId="0" borderId="0" xfId="1" applyFont="1" applyFill="1" applyBorder="1" applyAlignment="1" applyProtection="1">
      <alignment horizontal="center"/>
    </xf>
    <xf numFmtId="0" fontId="15" fillId="0" borderId="0" xfId="3" applyNumberFormat="1" applyFont="1" applyFill="1" applyBorder="1" applyAlignment="1" applyProtection="1">
      <alignment horizontal="left" shrinkToFit="1"/>
    </xf>
    <xf numFmtId="0" fontId="0" fillId="0" borderId="0" xfId="0" applyFill="1" applyBorder="1"/>
    <xf numFmtId="0" fontId="15" fillId="0" borderId="0" xfId="3" applyNumberFormat="1" applyFont="1" applyFill="1" applyBorder="1" applyAlignment="1" applyProtection="1">
      <alignment horizontal="center" shrinkToFit="1"/>
    </xf>
    <xf numFmtId="180" fontId="15" fillId="0" borderId="0" xfId="3" applyNumberFormat="1" applyFont="1" applyFill="1" applyBorder="1" applyAlignment="1" applyProtection="1">
      <alignment horizontal="right"/>
    </xf>
    <xf numFmtId="38" fontId="15" fillId="0" borderId="0" xfId="1" applyFont="1" applyFill="1" applyBorder="1" applyAlignment="1" applyProtection="1">
      <alignment horizontal="right"/>
    </xf>
    <xf numFmtId="38" fontId="15" fillId="0" borderId="0" xfId="1" quotePrefix="1" applyFont="1" applyFill="1" applyBorder="1" applyAlignment="1" applyProtection="1">
      <alignment horizontal="right"/>
    </xf>
    <xf numFmtId="38" fontId="15" fillId="0" borderId="0" xfId="1" applyFont="1" applyFill="1" applyBorder="1" applyAlignment="1" applyProtection="1">
      <alignment horizontal="center"/>
    </xf>
    <xf numFmtId="0" fontId="16" fillId="0" borderId="0" xfId="3" applyFont="1" applyFill="1" applyBorder="1"/>
    <xf numFmtId="0" fontId="29" fillId="0" borderId="0" xfId="0" applyFont="1" applyFill="1"/>
    <xf numFmtId="185" fontId="15" fillId="0" borderId="20" xfId="3" applyNumberFormat="1" applyFont="1" applyFill="1" applyBorder="1" applyAlignment="1" applyProtection="1"/>
    <xf numFmtId="0" fontId="15" fillId="0" borderId="27" xfId="3" applyNumberFormat="1" applyFont="1" applyFill="1" applyBorder="1" applyAlignment="1" applyProtection="1">
      <alignment horizontal="left" shrinkToFit="1"/>
    </xf>
    <xf numFmtId="0" fontId="15" fillId="0" borderId="18" xfId="3" applyNumberFormat="1" applyFont="1" applyFill="1" applyBorder="1" applyAlignment="1" applyProtection="1">
      <alignment horizontal="center" shrinkToFit="1"/>
    </xf>
    <xf numFmtId="38" fontId="15" fillId="0" borderId="18" xfId="1" quotePrefix="1" applyFont="1" applyFill="1" applyBorder="1" applyAlignment="1" applyProtection="1">
      <alignment horizontal="right"/>
    </xf>
    <xf numFmtId="0" fontId="16" fillId="0" borderId="10" xfId="3" applyFont="1" applyFill="1" applyBorder="1" applyAlignment="1" applyProtection="1">
      <alignment horizontal="left"/>
      <protection locked="0"/>
    </xf>
    <xf numFmtId="0" fontId="16" fillId="0" borderId="18" xfId="3" applyFont="1" applyFill="1" applyBorder="1" applyAlignment="1" applyProtection="1">
      <alignment horizontal="left" shrinkToFit="1"/>
      <protection locked="0"/>
    </xf>
    <xf numFmtId="0" fontId="25" fillId="0" borderId="27" xfId="3" applyFont="1" applyFill="1" applyBorder="1" applyAlignment="1" applyProtection="1">
      <alignment horizontal="center"/>
    </xf>
    <xf numFmtId="0" fontId="15" fillId="0" borderId="20" xfId="3" applyFont="1" applyFill="1" applyBorder="1" applyAlignment="1" applyProtection="1">
      <alignment horizontal="center"/>
    </xf>
    <xf numFmtId="38" fontId="16" fillId="0" borderId="11" xfId="1" applyFont="1" applyFill="1" applyBorder="1" applyAlignment="1" applyProtection="1">
      <alignment horizontal="right"/>
    </xf>
    <xf numFmtId="38" fontId="15" fillId="0" borderId="11" xfId="1" applyFont="1" applyFill="1" applyBorder="1" applyAlignment="1" applyProtection="1">
      <alignment horizontal="center"/>
    </xf>
    <xf numFmtId="0" fontId="15" fillId="0" borderId="13" xfId="3" applyFont="1" applyFill="1" applyBorder="1" applyAlignment="1" applyProtection="1">
      <alignment horizontal="left"/>
    </xf>
    <xf numFmtId="3" fontId="21" fillId="0" borderId="27" xfId="3" applyNumberFormat="1" applyFont="1" applyFill="1" applyBorder="1" applyAlignment="1" applyProtection="1">
      <alignment horizontal="center" vertical="center"/>
    </xf>
    <xf numFmtId="3" fontId="23" fillId="0" borderId="20" xfId="3" applyNumberFormat="1" applyFont="1" applyFill="1" applyBorder="1" applyAlignment="1" applyProtection="1">
      <alignment horizontal="center" vertical="center"/>
    </xf>
    <xf numFmtId="181" fontId="16" fillId="0" borderId="10" xfId="3" applyNumberFormat="1" applyFont="1" applyFill="1" applyBorder="1" applyAlignment="1" applyProtection="1">
      <alignment horizontal="right"/>
    </xf>
    <xf numFmtId="179" fontId="16" fillId="0" borderId="10" xfId="3" applyNumberFormat="1" applyFont="1" applyFill="1" applyBorder="1" applyAlignment="1" applyProtection="1">
      <alignment horizontal="center"/>
    </xf>
    <xf numFmtId="181" fontId="15" fillId="0" borderId="18" xfId="3" applyNumberFormat="1" applyFont="1" applyFill="1" applyBorder="1" applyAlignment="1" applyProtection="1">
      <alignment horizontal="right"/>
    </xf>
    <xf numFmtId="183" fontId="23" fillId="0" borderId="20" xfId="3" applyNumberFormat="1" applyFont="1" applyFill="1" applyBorder="1" applyAlignment="1" applyProtection="1">
      <alignment horizontal="left" vertical="center"/>
    </xf>
    <xf numFmtId="178" fontId="16" fillId="0" borderId="10" xfId="3" applyNumberFormat="1" applyFont="1" applyFill="1" applyBorder="1" applyAlignment="1" applyProtection="1">
      <alignment horizontal="center"/>
    </xf>
    <xf numFmtId="38" fontId="23" fillId="0" borderId="20" xfId="3" applyNumberFormat="1" applyFont="1" applyFill="1" applyBorder="1" applyAlignment="1" applyProtection="1">
      <alignment horizontal="left" vertical="center"/>
    </xf>
    <xf numFmtId="0" fontId="15" fillId="0" borderId="11" xfId="3" applyFont="1" applyFill="1" applyBorder="1" applyProtection="1"/>
    <xf numFmtId="0" fontId="15" fillId="0" borderId="11" xfId="3" applyFont="1" applyFill="1" applyBorder="1" applyAlignment="1" applyProtection="1">
      <alignment horizontal="center"/>
    </xf>
    <xf numFmtId="178" fontId="15" fillId="0" borderId="11" xfId="1" applyNumberFormat="1" applyFont="1" applyFill="1" applyBorder="1" applyAlignment="1" applyProtection="1">
      <alignment horizontal="center"/>
    </xf>
    <xf numFmtId="179" fontId="15" fillId="0" borderId="11" xfId="3" applyNumberFormat="1" applyFont="1" applyFill="1" applyBorder="1" applyAlignment="1" applyProtection="1">
      <alignment horizontal="center"/>
    </xf>
    <xf numFmtId="38" fontId="15" fillId="0" borderId="11" xfId="1" applyFont="1" applyFill="1" applyBorder="1" applyAlignment="1" applyProtection="1">
      <alignment horizontal="right"/>
    </xf>
    <xf numFmtId="38" fontId="23" fillId="0" borderId="27" xfId="3" applyNumberFormat="1" applyFont="1" applyFill="1" applyBorder="1" applyAlignment="1" applyProtection="1">
      <alignment horizontal="right" vertical="center"/>
    </xf>
    <xf numFmtId="38" fontId="23" fillId="0" borderId="20" xfId="3" applyNumberFormat="1" applyFont="1" applyFill="1" applyBorder="1" applyAlignment="1" applyProtection="1">
      <alignment horizontal="right" vertical="center"/>
    </xf>
    <xf numFmtId="38" fontId="23" fillId="0" borderId="13" xfId="3" applyNumberFormat="1" applyFont="1" applyFill="1" applyBorder="1" applyAlignment="1" applyProtection="1">
      <alignment horizontal="right" vertical="center"/>
    </xf>
    <xf numFmtId="38" fontId="16" fillId="0" borderId="13" xfId="1" applyFont="1" applyFill="1" applyBorder="1" applyAlignment="1" applyProtection="1">
      <alignment horizontal="right"/>
    </xf>
    <xf numFmtId="0" fontId="24" fillId="0" borderId="27" xfId="3" applyFont="1" applyFill="1" applyBorder="1" applyAlignment="1" applyProtection="1">
      <alignment horizontal="left" vertical="center"/>
    </xf>
    <xf numFmtId="0" fontId="24" fillId="0" borderId="20" xfId="3" applyNumberFormat="1" applyFont="1" applyFill="1" applyBorder="1" applyAlignment="1" applyProtection="1">
      <alignment horizontal="left" vertical="center"/>
    </xf>
    <xf numFmtId="0" fontId="23" fillId="0" borderId="27" xfId="3" applyFont="1" applyFill="1" applyBorder="1" applyAlignment="1" applyProtection="1">
      <alignment horizontal="center" vertical="center"/>
    </xf>
    <xf numFmtId="0" fontId="23" fillId="0" borderId="20" xfId="3" applyFont="1" applyFill="1" applyBorder="1" applyAlignment="1" applyProtection="1">
      <alignment horizontal="center" vertical="center"/>
    </xf>
    <xf numFmtId="0" fontId="23" fillId="0" borderId="27" xfId="3" applyFont="1" applyFill="1" applyBorder="1" applyAlignment="1" applyProtection="1">
      <alignment horizontal="left" vertical="center"/>
    </xf>
    <xf numFmtId="9" fontId="23" fillId="0" borderId="27" xfId="3" applyNumberFormat="1" applyFont="1" applyFill="1" applyBorder="1" applyAlignment="1" applyProtection="1">
      <alignment horizontal="left"/>
    </xf>
    <xf numFmtId="179" fontId="15" fillId="0" borderId="18" xfId="3" applyNumberFormat="1" applyFont="1" applyFill="1" applyBorder="1" applyProtection="1"/>
    <xf numFmtId="0" fontId="23" fillId="0" borderId="20" xfId="3" applyFont="1" applyFill="1" applyBorder="1" applyAlignment="1" applyProtection="1">
      <alignment vertical="center"/>
    </xf>
    <xf numFmtId="0" fontId="2" fillId="0" borderId="1" xfId="2" applyFont="1" applyFill="1" applyBorder="1" applyAlignment="1">
      <alignment horizontal="center"/>
    </xf>
    <xf numFmtId="0" fontId="8" fillId="0" borderId="2" xfId="2" applyFont="1" applyFill="1" applyBorder="1" applyAlignment="1">
      <alignment horizontal="distributed" vertical="center" indent="1"/>
    </xf>
    <xf numFmtId="0" fontId="8" fillId="0" borderId="3" xfId="2" applyFont="1" applyFill="1" applyBorder="1" applyAlignment="1">
      <alignment horizontal="distributed" vertical="center" indent="1"/>
    </xf>
    <xf numFmtId="0" fontId="8" fillId="0" borderId="9" xfId="2" applyFont="1" applyFill="1" applyBorder="1" applyAlignment="1">
      <alignment horizontal="distributed" vertical="center" indent="1"/>
    </xf>
    <xf numFmtId="0" fontId="8" fillId="0" borderId="16" xfId="2" applyFont="1" applyFill="1" applyBorder="1" applyAlignment="1">
      <alignment horizontal="distributed" vertical="center" indent="1"/>
    </xf>
    <xf numFmtId="0" fontId="8" fillId="0" borderId="17" xfId="2" applyFont="1" applyFill="1" applyBorder="1" applyAlignment="1">
      <alignment horizontal="distributed" vertical="center" indent="1"/>
    </xf>
    <xf numFmtId="176" fontId="9" fillId="0" borderId="4" xfId="2" applyNumberFormat="1" applyFont="1" applyFill="1" applyBorder="1" applyAlignment="1" applyProtection="1">
      <alignment horizontal="center" vertical="center"/>
      <protection locked="0"/>
    </xf>
    <xf numFmtId="176" fontId="9" fillId="0" borderId="5" xfId="2" applyNumberFormat="1" applyFont="1" applyFill="1" applyBorder="1" applyAlignment="1" applyProtection="1">
      <alignment horizontal="center" vertical="center"/>
      <protection locked="0"/>
    </xf>
    <xf numFmtId="176" fontId="9" fillId="0" borderId="6" xfId="2" applyNumberFormat="1" applyFont="1" applyFill="1" applyBorder="1" applyAlignment="1" applyProtection="1">
      <alignment horizontal="center" vertical="center"/>
      <protection locked="0"/>
    </xf>
    <xf numFmtId="0" fontId="2" fillId="0" borderId="4" xfId="2" applyFont="1" applyFill="1" applyBorder="1" applyAlignment="1">
      <alignment horizontal="center" vertical="center" shrinkToFit="1"/>
    </xf>
    <xf numFmtId="0" fontId="2" fillId="0" borderId="5" xfId="2" applyFont="1" applyFill="1" applyBorder="1" applyAlignment="1">
      <alignment horizontal="center" vertical="center" shrinkToFit="1"/>
    </xf>
    <xf numFmtId="0" fontId="2" fillId="0" borderId="6" xfId="2" applyFont="1" applyFill="1" applyBorder="1" applyAlignment="1">
      <alignment horizontal="center" vertical="center" shrinkToFit="1"/>
    </xf>
    <xf numFmtId="0" fontId="9" fillId="0" borderId="11" xfId="2" applyFont="1" applyFill="1" applyBorder="1" applyAlignment="1" applyProtection="1">
      <alignment horizontal="center" vertical="center" shrinkToFit="1"/>
      <protection locked="0"/>
    </xf>
    <xf numFmtId="0" fontId="9" fillId="0" borderId="12" xfId="2" applyFont="1" applyFill="1" applyBorder="1" applyAlignment="1" applyProtection="1">
      <alignment horizontal="center" vertical="center" shrinkToFit="1"/>
      <protection locked="0"/>
    </xf>
    <xf numFmtId="0" fontId="9" fillId="0" borderId="18" xfId="2" applyFont="1" applyFill="1" applyBorder="1" applyAlignment="1" applyProtection="1">
      <alignment horizontal="center" vertical="center" shrinkToFit="1"/>
      <protection locked="0"/>
    </xf>
    <xf numFmtId="0" fontId="9" fillId="0" borderId="19" xfId="2" applyFont="1" applyFill="1" applyBorder="1" applyAlignment="1" applyProtection="1">
      <alignment horizontal="center" vertical="center" shrinkToFit="1"/>
      <protection locked="0"/>
    </xf>
    <xf numFmtId="0" fontId="8" fillId="0" borderId="13" xfId="2" applyFont="1" applyFill="1" applyBorder="1" applyAlignment="1">
      <alignment horizontal="center" vertical="center"/>
    </xf>
    <xf numFmtId="0" fontId="8" fillId="0" borderId="20"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14" xfId="2" applyFont="1" applyFill="1" applyBorder="1" applyAlignment="1">
      <alignment horizontal="center" vertical="center"/>
    </xf>
    <xf numFmtId="0" fontId="8" fillId="0" borderId="12" xfId="2" applyFont="1" applyFill="1" applyBorder="1" applyAlignment="1">
      <alignment horizontal="center" vertical="center"/>
    </xf>
    <xf numFmtId="0" fontId="8" fillId="0" borderId="18" xfId="2" applyFont="1" applyFill="1" applyBorder="1" applyAlignment="1">
      <alignment horizontal="center" vertical="center"/>
    </xf>
    <xf numFmtId="0" fontId="8" fillId="0" borderId="21" xfId="2" applyFont="1" applyFill="1" applyBorder="1" applyAlignment="1">
      <alignment horizontal="center" vertical="center"/>
    </xf>
    <xf numFmtId="0" fontId="8" fillId="0" borderId="19" xfId="2" applyFont="1" applyFill="1" applyBorder="1" applyAlignment="1">
      <alignment horizontal="center" vertical="center"/>
    </xf>
    <xf numFmtId="0" fontId="9" fillId="0" borderId="11" xfId="2" applyFont="1" applyFill="1" applyBorder="1" applyAlignment="1" applyProtection="1">
      <alignment horizontal="left" vertical="center" indent="1" shrinkToFit="1"/>
      <protection locked="0"/>
    </xf>
    <xf numFmtId="0" fontId="9" fillId="0" borderId="14" xfId="2" applyFont="1" applyFill="1" applyBorder="1" applyAlignment="1" applyProtection="1">
      <alignment horizontal="left" vertical="center" indent="1" shrinkToFit="1"/>
      <protection locked="0"/>
    </xf>
    <xf numFmtId="0" fontId="9" fillId="0" borderId="12" xfId="2" applyFont="1" applyFill="1" applyBorder="1" applyAlignment="1" applyProtection="1">
      <alignment horizontal="left" vertical="center" indent="1" shrinkToFit="1"/>
      <protection locked="0"/>
    </xf>
    <xf numFmtId="0" fontId="9" fillId="0" borderId="10" xfId="2" applyFont="1" applyFill="1" applyBorder="1" applyAlignment="1" applyProtection="1">
      <alignment horizontal="left" vertical="center" indent="1" shrinkToFit="1"/>
      <protection locked="0"/>
    </xf>
    <xf numFmtId="0" fontId="9" fillId="0" borderId="0" xfId="2" applyFont="1" applyFill="1" applyBorder="1" applyAlignment="1" applyProtection="1">
      <alignment horizontal="left" vertical="center" indent="1" shrinkToFit="1"/>
      <protection locked="0"/>
    </xf>
    <xf numFmtId="0" fontId="9" fillId="0" borderId="26" xfId="2" applyFont="1" applyFill="1" applyBorder="1" applyAlignment="1" applyProtection="1">
      <alignment horizontal="left" vertical="center" indent="1" shrinkToFit="1"/>
      <protection locked="0"/>
    </xf>
    <xf numFmtId="0" fontId="9" fillId="0" borderId="18" xfId="2" applyFont="1" applyFill="1" applyBorder="1" applyAlignment="1" applyProtection="1">
      <alignment horizontal="left" vertical="center" indent="1" shrinkToFit="1"/>
      <protection locked="0"/>
    </xf>
    <xf numFmtId="0" fontId="9" fillId="0" borderId="21" xfId="2" applyFont="1" applyFill="1" applyBorder="1" applyAlignment="1" applyProtection="1">
      <alignment horizontal="left" vertical="center" indent="1" shrinkToFit="1"/>
      <protection locked="0"/>
    </xf>
    <xf numFmtId="0" fontId="9" fillId="0" borderId="19" xfId="2" applyFont="1" applyFill="1" applyBorder="1" applyAlignment="1" applyProtection="1">
      <alignment horizontal="left" vertical="center" indent="1" shrinkToFit="1"/>
      <protection locked="0"/>
    </xf>
    <xf numFmtId="0" fontId="9" fillId="0" borderId="24" xfId="2" applyFont="1" applyFill="1" applyBorder="1" applyAlignment="1" applyProtection="1">
      <alignment horizontal="left" vertical="center" indent="1" shrinkToFit="1"/>
      <protection locked="0"/>
    </xf>
    <xf numFmtId="0" fontId="9" fillId="0" borderId="28" xfId="2" applyFont="1" applyFill="1" applyBorder="1" applyAlignment="1" applyProtection="1">
      <alignment horizontal="left" vertical="center" indent="1" shrinkToFit="1"/>
      <protection locked="0"/>
    </xf>
    <xf numFmtId="0" fontId="9" fillId="0" borderId="30" xfId="2" applyFont="1" applyFill="1" applyBorder="1" applyAlignment="1" applyProtection="1">
      <alignment horizontal="left" vertical="center" indent="1" shrinkToFit="1"/>
      <protection locked="0"/>
    </xf>
    <xf numFmtId="0" fontId="9" fillId="0" borderId="23" xfId="2" applyFont="1" applyFill="1" applyBorder="1" applyAlignment="1">
      <alignment horizontal="center" vertical="distributed" textRotation="255" indent="6"/>
    </xf>
    <xf numFmtId="0" fontId="9" fillId="0" borderId="25" xfId="2" applyFont="1" applyFill="1" applyBorder="1" applyAlignment="1">
      <alignment horizontal="center" vertical="distributed" textRotation="255" indent="6"/>
    </xf>
    <xf numFmtId="0" fontId="9" fillId="0" borderId="31" xfId="2" applyFont="1" applyFill="1" applyBorder="1" applyAlignment="1">
      <alignment horizontal="center" vertical="distributed" textRotation="255" indent="6"/>
    </xf>
    <xf numFmtId="0" fontId="9" fillId="0" borderId="11" xfId="2" applyFont="1" applyFill="1" applyBorder="1" applyAlignment="1" applyProtection="1">
      <alignment horizontal="left" vertical="top" wrapText="1"/>
      <protection locked="0"/>
    </xf>
    <xf numFmtId="0" fontId="9" fillId="0" borderId="14" xfId="2" applyFont="1" applyFill="1" applyBorder="1" applyAlignment="1" applyProtection="1">
      <alignment horizontal="left" vertical="top" wrapText="1"/>
      <protection locked="0"/>
    </xf>
    <xf numFmtId="0" fontId="9" fillId="0" borderId="12" xfId="2" applyFont="1" applyFill="1" applyBorder="1" applyAlignment="1" applyProtection="1">
      <alignment horizontal="left" vertical="top" wrapText="1"/>
      <protection locked="0"/>
    </xf>
    <xf numFmtId="0" fontId="9" fillId="0" borderId="10" xfId="2" applyFont="1" applyFill="1" applyBorder="1" applyAlignment="1" applyProtection="1">
      <alignment horizontal="left" vertical="top" wrapText="1"/>
      <protection locked="0"/>
    </xf>
    <xf numFmtId="0" fontId="9" fillId="0" borderId="0" xfId="2" applyFont="1" applyFill="1" applyBorder="1" applyAlignment="1" applyProtection="1">
      <alignment horizontal="left" vertical="top" wrapText="1"/>
      <protection locked="0"/>
    </xf>
    <xf numFmtId="0" fontId="9" fillId="0" borderId="26" xfId="2" applyFont="1" applyFill="1" applyBorder="1" applyAlignment="1" applyProtection="1">
      <alignment horizontal="left" vertical="top" wrapText="1"/>
      <protection locked="0"/>
    </xf>
    <xf numFmtId="0" fontId="9" fillId="0" borderId="32" xfId="2" applyFont="1" applyFill="1" applyBorder="1" applyAlignment="1" applyProtection="1">
      <alignment horizontal="left" vertical="top" wrapText="1"/>
      <protection locked="0"/>
    </xf>
    <xf numFmtId="0" fontId="9" fillId="0" borderId="1" xfId="2" applyFont="1" applyFill="1" applyBorder="1" applyAlignment="1" applyProtection="1">
      <alignment horizontal="left" vertical="top" wrapText="1"/>
      <protection locked="0"/>
    </xf>
    <xf numFmtId="0" fontId="9" fillId="0" borderId="33" xfId="2" applyFont="1" applyFill="1" applyBorder="1" applyAlignment="1" applyProtection="1">
      <alignment horizontal="left" vertical="top" wrapText="1"/>
      <protection locked="0"/>
    </xf>
    <xf numFmtId="177" fontId="9" fillId="0" borderId="0" xfId="2" applyNumberFormat="1" applyFont="1" applyFill="1" applyBorder="1" applyAlignment="1" applyProtection="1">
      <alignment horizontal="center" vertical="center" shrinkToFit="1"/>
      <protection locked="0"/>
    </xf>
    <xf numFmtId="177" fontId="9" fillId="0" borderId="11" xfId="2" applyNumberFormat="1" applyFont="1" applyFill="1" applyBorder="1" applyAlignment="1" applyProtection="1">
      <alignment horizontal="center" vertical="center" shrinkToFit="1"/>
      <protection locked="0"/>
    </xf>
    <xf numFmtId="177" fontId="9" fillId="0" borderId="14" xfId="2" applyNumberFormat="1" applyFont="1" applyFill="1" applyBorder="1" applyAlignment="1" applyProtection="1">
      <alignment horizontal="center" vertical="center" shrinkToFit="1"/>
      <protection locked="0"/>
    </xf>
    <xf numFmtId="177" fontId="9" fillId="0" borderId="10" xfId="2" applyNumberFormat="1" applyFont="1" applyFill="1" applyBorder="1" applyAlignment="1" applyProtection="1">
      <alignment horizontal="center" vertical="center" shrinkToFit="1"/>
      <protection locked="0"/>
    </xf>
    <xf numFmtId="177" fontId="9" fillId="0" borderId="18" xfId="2" applyNumberFormat="1" applyFont="1" applyFill="1" applyBorder="1" applyAlignment="1" applyProtection="1">
      <alignment horizontal="center" vertical="center" shrinkToFit="1"/>
      <protection locked="0"/>
    </xf>
    <xf numFmtId="177" fontId="9" fillId="0" borderId="21" xfId="2" applyNumberFormat="1" applyFont="1" applyFill="1" applyBorder="1" applyAlignment="1" applyProtection="1">
      <alignment horizontal="center" vertical="center" shrinkToFit="1"/>
      <protection locked="0"/>
    </xf>
    <xf numFmtId="0" fontId="9" fillId="0" borderId="0" xfId="2" applyFont="1" applyFill="1" applyBorder="1" applyAlignment="1">
      <alignment horizontal="center" vertical="center"/>
    </xf>
    <xf numFmtId="0" fontId="9" fillId="0" borderId="36" xfId="2" applyFont="1" applyFill="1" applyBorder="1" applyAlignment="1">
      <alignment horizontal="distributed" vertical="center" indent="3"/>
    </xf>
    <xf numFmtId="0" fontId="9" fillId="0" borderId="37" xfId="2" applyFont="1" applyFill="1" applyBorder="1" applyAlignment="1">
      <alignment horizontal="distributed" vertical="center" indent="3"/>
    </xf>
    <xf numFmtId="0" fontId="17" fillId="0" borderId="37" xfId="2" applyFont="1" applyFill="1" applyBorder="1" applyAlignment="1">
      <alignment horizontal="right" vertical="center" indent="4"/>
    </xf>
    <xf numFmtId="0" fontId="18" fillId="0" borderId="37" xfId="2" applyFont="1" applyFill="1" applyBorder="1" applyAlignment="1">
      <alignment horizontal="right" vertical="center" indent="4"/>
    </xf>
    <xf numFmtId="0" fontId="17" fillId="0" borderId="38" xfId="2" applyFont="1" applyFill="1" applyBorder="1" applyAlignment="1">
      <alignment horizontal="right" vertical="center" indent="4"/>
    </xf>
    <xf numFmtId="38" fontId="17" fillId="0" borderId="37" xfId="1" applyFont="1" applyFill="1" applyBorder="1" applyAlignment="1">
      <alignment horizontal="right" vertical="center" indent="4"/>
    </xf>
    <xf numFmtId="38" fontId="18" fillId="0" borderId="37" xfId="2" applyNumberFormat="1" applyFont="1" applyFill="1" applyBorder="1" applyAlignment="1">
      <alignment horizontal="right" vertical="center" indent="4"/>
    </xf>
    <xf numFmtId="0" fontId="4" fillId="0" borderId="1" xfId="2" applyFont="1" applyFill="1" applyBorder="1" applyAlignment="1">
      <alignment horizontal="center" vertical="center"/>
    </xf>
    <xf numFmtId="0" fontId="0" fillId="0" borderId="1" xfId="0" applyBorder="1" applyAlignment="1">
      <alignment horizontal="center" vertical="center"/>
    </xf>
    <xf numFmtId="37" fontId="17" fillId="0" borderId="37" xfId="2" applyNumberFormat="1" applyFont="1" applyFill="1" applyBorder="1" applyAlignment="1">
      <alignment horizontal="right" vertical="center" indent="4"/>
    </xf>
    <xf numFmtId="177" fontId="9" fillId="0" borderId="24" xfId="2" applyNumberFormat="1" applyFont="1" applyFill="1" applyBorder="1" applyAlignment="1" applyProtection="1">
      <alignment horizontal="center" vertical="center" shrinkToFit="1"/>
      <protection locked="0"/>
    </xf>
    <xf numFmtId="177" fontId="9" fillId="0" borderId="28" xfId="2" applyNumberFormat="1" applyFont="1" applyFill="1" applyBorder="1" applyAlignment="1" applyProtection="1">
      <alignment horizontal="center" vertical="center" shrinkToFit="1"/>
      <protection locked="0"/>
    </xf>
    <xf numFmtId="177" fontId="9" fillId="0" borderId="30" xfId="2" applyNumberFormat="1" applyFont="1" applyFill="1" applyBorder="1" applyAlignment="1" applyProtection="1">
      <alignment horizontal="center" vertical="center" shrinkToFit="1"/>
      <protection locked="0"/>
    </xf>
    <xf numFmtId="0" fontId="9" fillId="0" borderId="10" xfId="2" applyFont="1" applyFill="1" applyBorder="1" applyAlignment="1">
      <alignment horizontal="center" vertical="center" shrinkToFit="1"/>
    </xf>
    <xf numFmtId="0" fontId="9" fillId="0" borderId="0" xfId="2" applyFont="1" applyFill="1" applyBorder="1" applyAlignment="1">
      <alignment horizontal="center" vertical="center" shrinkToFit="1"/>
    </xf>
    <xf numFmtId="0" fontId="9" fillId="0" borderId="26" xfId="2" applyFont="1" applyFill="1" applyBorder="1" applyAlignment="1">
      <alignment horizontal="center" vertical="center" shrinkToFit="1"/>
    </xf>
    <xf numFmtId="0" fontId="15" fillId="0" borderId="11" xfId="2" applyFont="1" applyFill="1" applyBorder="1" applyAlignment="1" applyProtection="1">
      <alignment horizontal="left" vertical="center" wrapText="1"/>
      <protection locked="0"/>
    </xf>
    <xf numFmtId="0" fontId="15" fillId="0" borderId="14" xfId="2" applyFont="1" applyFill="1" applyBorder="1" applyAlignment="1" applyProtection="1">
      <alignment horizontal="left" vertical="center" wrapText="1"/>
      <protection locked="0"/>
    </xf>
    <xf numFmtId="0" fontId="15" fillId="0" borderId="24" xfId="2" applyFont="1" applyFill="1" applyBorder="1" applyAlignment="1" applyProtection="1">
      <alignment horizontal="left" vertical="center" wrapText="1"/>
      <protection locked="0"/>
    </xf>
    <xf numFmtId="0" fontId="15" fillId="0" borderId="10" xfId="2" applyFont="1" applyFill="1" applyBorder="1" applyAlignment="1" applyProtection="1">
      <alignment horizontal="left" vertical="center" wrapText="1"/>
      <protection locked="0"/>
    </xf>
    <xf numFmtId="0" fontId="15" fillId="0" borderId="0" xfId="2" applyFont="1" applyFill="1" applyBorder="1" applyAlignment="1" applyProtection="1">
      <alignment horizontal="left" vertical="center" wrapText="1"/>
      <protection locked="0"/>
    </xf>
    <xf numFmtId="0" fontId="15" fillId="0" borderId="28" xfId="2" applyFont="1" applyFill="1" applyBorder="1" applyAlignment="1" applyProtection="1">
      <alignment horizontal="left" vertical="center" wrapText="1"/>
      <protection locked="0"/>
    </xf>
    <xf numFmtId="0" fontId="15" fillId="0" borderId="18" xfId="2" applyFont="1" applyFill="1" applyBorder="1" applyAlignment="1" applyProtection="1">
      <alignment horizontal="left" vertical="center" wrapText="1"/>
      <protection locked="0"/>
    </xf>
    <xf numFmtId="0" fontId="15" fillId="0" borderId="21" xfId="2" applyFont="1" applyFill="1" applyBorder="1" applyAlignment="1" applyProtection="1">
      <alignment horizontal="left" vertical="center" wrapText="1"/>
      <protection locked="0"/>
    </xf>
    <xf numFmtId="0" fontId="15" fillId="0" borderId="30" xfId="2" applyFont="1" applyFill="1" applyBorder="1" applyAlignment="1" applyProtection="1">
      <alignment horizontal="left" vertical="center" wrapText="1"/>
      <protection locked="0"/>
    </xf>
    <xf numFmtId="0" fontId="16" fillId="0" borderId="11" xfId="2" applyFont="1" applyFill="1" applyBorder="1" applyAlignment="1" applyProtection="1">
      <alignment horizontal="left" vertical="top" wrapText="1"/>
      <protection locked="0"/>
    </xf>
    <xf numFmtId="0" fontId="16" fillId="0" borderId="14" xfId="2" applyFont="1" applyFill="1" applyBorder="1" applyAlignment="1" applyProtection="1">
      <alignment horizontal="left" vertical="top" wrapText="1"/>
      <protection locked="0"/>
    </xf>
    <xf numFmtId="0" fontId="16" fillId="0" borderId="24" xfId="2" applyFont="1" applyFill="1" applyBorder="1" applyAlignment="1" applyProtection="1">
      <alignment horizontal="left" vertical="top" wrapText="1"/>
      <protection locked="0"/>
    </xf>
    <xf numFmtId="0" fontId="16" fillId="0" borderId="10" xfId="2" applyFont="1" applyFill="1" applyBorder="1" applyAlignment="1" applyProtection="1">
      <alignment horizontal="left" vertical="top" wrapText="1"/>
      <protection locked="0"/>
    </xf>
    <xf numFmtId="0" fontId="16" fillId="0" borderId="0" xfId="2" applyFont="1" applyFill="1" applyBorder="1" applyAlignment="1" applyProtection="1">
      <alignment horizontal="left" vertical="top" wrapText="1"/>
      <protection locked="0"/>
    </xf>
    <xf numFmtId="0" fontId="16" fillId="0" borderId="28" xfId="2" applyFont="1" applyFill="1" applyBorder="1" applyAlignment="1" applyProtection="1">
      <alignment horizontal="left" vertical="top" wrapText="1"/>
      <protection locked="0"/>
    </xf>
    <xf numFmtId="0" fontId="16" fillId="0" borderId="32" xfId="2" applyFont="1" applyFill="1" applyBorder="1" applyAlignment="1" applyProtection="1">
      <alignment horizontal="left" vertical="top" wrapText="1"/>
      <protection locked="0"/>
    </xf>
    <xf numFmtId="0" fontId="16" fillId="0" borderId="1" xfId="2" applyFont="1" applyFill="1" applyBorder="1" applyAlignment="1" applyProtection="1">
      <alignment horizontal="left" vertical="top" wrapText="1"/>
      <protection locked="0"/>
    </xf>
    <xf numFmtId="0" fontId="16" fillId="0" borderId="35" xfId="2" applyFont="1" applyFill="1" applyBorder="1" applyAlignment="1" applyProtection="1">
      <alignment horizontal="left" vertical="top" wrapText="1"/>
      <protection locked="0"/>
    </xf>
    <xf numFmtId="0" fontId="9" fillId="0" borderId="17" xfId="2" applyFont="1" applyFill="1" applyBorder="1" applyAlignment="1">
      <alignment vertical="center"/>
    </xf>
    <xf numFmtId="0" fontId="9" fillId="0" borderId="7" xfId="2" applyFont="1" applyFill="1" applyBorder="1" applyAlignment="1">
      <alignment vertical="center"/>
    </xf>
    <xf numFmtId="0" fontId="9" fillId="0" borderId="7" xfId="2" applyFont="1" applyFill="1" applyBorder="1" applyAlignment="1">
      <alignment horizontal="center" vertical="center"/>
    </xf>
    <xf numFmtId="0" fontId="9" fillId="0" borderId="8" xfId="2" applyFont="1" applyFill="1" applyBorder="1" applyAlignment="1">
      <alignment horizontal="center" vertical="center"/>
    </xf>
    <xf numFmtId="0" fontId="8" fillId="0" borderId="13" xfId="2" applyFont="1" applyFill="1" applyBorder="1" applyAlignment="1">
      <alignment horizontal="distributed" vertical="center"/>
    </xf>
    <xf numFmtId="0" fontId="8" fillId="0" borderId="20" xfId="0" applyFont="1" applyFill="1" applyBorder="1" applyAlignment="1">
      <alignment horizontal="distributed" vertical="center"/>
    </xf>
    <xf numFmtId="0" fontId="8" fillId="0" borderId="15" xfId="2" applyFont="1" applyFill="1" applyBorder="1" applyAlignment="1">
      <alignment horizontal="distributed" vertical="center"/>
    </xf>
    <xf numFmtId="0" fontId="8" fillId="0" borderId="22" xfId="2" applyFont="1" applyFill="1" applyBorder="1" applyAlignment="1">
      <alignment horizontal="distributed" vertical="center"/>
    </xf>
    <xf numFmtId="0" fontId="9" fillId="0" borderId="23" xfId="2" applyFont="1" applyFill="1" applyBorder="1" applyAlignment="1">
      <alignment horizontal="center" vertical="center"/>
    </xf>
    <xf numFmtId="0" fontId="9" fillId="0" borderId="25" xfId="2" applyFont="1" applyFill="1" applyBorder="1" applyAlignment="1">
      <alignment horizontal="center" vertical="center"/>
    </xf>
    <xf numFmtId="0" fontId="9" fillId="0" borderId="29" xfId="2" applyFont="1" applyFill="1" applyBorder="1" applyAlignment="1">
      <alignment horizontal="center" vertical="center"/>
    </xf>
    <xf numFmtId="0" fontId="9" fillId="0" borderId="39" xfId="2" applyFont="1" applyFill="1" applyBorder="1" applyAlignment="1">
      <alignment horizontal="distributed" vertical="center" indent="3"/>
    </xf>
    <xf numFmtId="0" fontId="9" fillId="0" borderId="40" xfId="2" applyFont="1" applyFill="1" applyBorder="1" applyAlignment="1">
      <alignment horizontal="distributed" vertical="center" indent="3"/>
    </xf>
    <xf numFmtId="0" fontId="17" fillId="0" borderId="40" xfId="2" applyFont="1" applyFill="1" applyBorder="1" applyAlignment="1">
      <alignment horizontal="right" vertical="center" indent="4"/>
    </xf>
    <xf numFmtId="0" fontId="18" fillId="0" borderId="40" xfId="2" applyFont="1" applyFill="1" applyBorder="1" applyAlignment="1">
      <alignment horizontal="right" vertical="center" indent="4"/>
    </xf>
    <xf numFmtId="0" fontId="17" fillId="0" borderId="41" xfId="2" applyFont="1" applyFill="1" applyBorder="1" applyAlignment="1">
      <alignment horizontal="right" vertical="center" indent="4"/>
    </xf>
    <xf numFmtId="0" fontId="2" fillId="0" borderId="0" xfId="2" applyFont="1" applyFill="1" applyAlignment="1">
      <alignment horizontal="distributed" vertical="distributed" indent="33"/>
    </xf>
  </cellXfs>
  <cellStyles count="4">
    <cellStyle name="桁区切り" xfId="1" builtinId="6"/>
    <cellStyle name="標準" xfId="0" builtinId="0"/>
    <cellStyle name="標準_県立多治見病院伝染病棟解体工事内訳書H10,12,10" xfId="3"/>
    <cellStyle name="標準_工事設計書V2t"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211136</xdr:colOff>
      <xdr:row>7</xdr:row>
      <xdr:rowOff>170656</xdr:rowOff>
    </xdr:from>
    <xdr:to>
      <xdr:col>10</xdr:col>
      <xdr:colOff>571136</xdr:colOff>
      <xdr:row>9</xdr:row>
      <xdr:rowOff>78218</xdr:rowOff>
    </xdr:to>
    <xdr:sp macro="" textlink="">
      <xdr:nvSpPr>
        <xdr:cNvPr id="2" name="Oval 4"/>
        <xdr:cNvSpPr>
          <a:spLocks noChangeArrowheads="1"/>
        </xdr:cNvSpPr>
      </xdr:nvSpPr>
      <xdr:spPr bwMode="auto">
        <a:xfrm>
          <a:off x="9145586" y="2228056"/>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204787</xdr:colOff>
      <xdr:row>10</xdr:row>
      <xdr:rowOff>171451</xdr:rowOff>
    </xdr:from>
    <xdr:to>
      <xdr:col>11</xdr:col>
      <xdr:colOff>564787</xdr:colOff>
      <xdr:row>12</xdr:row>
      <xdr:rowOff>79013</xdr:rowOff>
    </xdr:to>
    <xdr:sp macro="" textlink="">
      <xdr:nvSpPr>
        <xdr:cNvPr id="3" name="Oval 5"/>
        <xdr:cNvSpPr>
          <a:spLocks noChangeArrowheads="1"/>
        </xdr:cNvSpPr>
      </xdr:nvSpPr>
      <xdr:spPr bwMode="auto">
        <a:xfrm>
          <a:off x="9910762" y="2914651"/>
          <a:ext cx="360000" cy="364762"/>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407193</xdr:colOff>
      <xdr:row>11</xdr:row>
      <xdr:rowOff>190500</xdr:rowOff>
    </xdr:from>
    <xdr:to>
      <xdr:col>6</xdr:col>
      <xdr:colOff>683418</xdr:colOff>
      <xdr:row>13</xdr:row>
      <xdr:rowOff>0</xdr:rowOff>
    </xdr:to>
    <xdr:sp macro="" textlink="">
      <xdr:nvSpPr>
        <xdr:cNvPr id="4" name="Oval 6"/>
        <xdr:cNvSpPr>
          <a:spLocks noChangeArrowheads="1"/>
        </xdr:cNvSpPr>
      </xdr:nvSpPr>
      <xdr:spPr bwMode="auto">
        <a:xfrm>
          <a:off x="6255543"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7</xdr:col>
      <xdr:colOff>64295</xdr:colOff>
      <xdr:row>11</xdr:row>
      <xdr:rowOff>190500</xdr:rowOff>
    </xdr:from>
    <xdr:to>
      <xdr:col>7</xdr:col>
      <xdr:colOff>340520</xdr:colOff>
      <xdr:row>13</xdr:row>
      <xdr:rowOff>0</xdr:rowOff>
    </xdr:to>
    <xdr:sp macro="" textlink="">
      <xdr:nvSpPr>
        <xdr:cNvPr id="5" name="Oval 7"/>
        <xdr:cNvSpPr>
          <a:spLocks noChangeArrowheads="1"/>
        </xdr:cNvSpPr>
      </xdr:nvSpPr>
      <xdr:spPr bwMode="auto">
        <a:xfrm>
          <a:off x="6684170" y="3162300"/>
          <a:ext cx="276225" cy="266700"/>
        </a:xfrm>
        <a:prstGeom prst="ellips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AK33"/>
  <sheetViews>
    <sheetView showGridLines="0" showZeros="0" tabSelected="1" view="pageBreakPreview" zoomScale="75" zoomScaleNormal="75" zoomScaleSheetLayoutView="75" workbookViewId="0"/>
  </sheetViews>
  <sheetFormatPr defaultRowHeight="13.5" x14ac:dyDescent="0.15"/>
  <cols>
    <col min="1" max="1" width="1.625" style="25" customWidth="1"/>
    <col min="2" max="2" width="9.625" style="25" customWidth="1"/>
    <col min="3" max="3" width="25.625" style="25" customWidth="1"/>
    <col min="4" max="4" width="8.125" style="25" customWidth="1"/>
    <col min="5" max="5" width="21.625" style="25" customWidth="1"/>
    <col min="6" max="14" width="10.125" style="25" customWidth="1"/>
    <col min="15" max="15" width="1.75" style="25" customWidth="1"/>
    <col min="16" max="16" width="2.625" style="27" customWidth="1"/>
    <col min="17" max="37" width="9" style="27"/>
    <col min="38" max="16384" width="9" style="25"/>
  </cols>
  <sheetData>
    <row r="1" spans="1:16" s="27" customFormat="1" ht="30" customHeight="1" x14ac:dyDescent="0.15">
      <c r="A1" s="25"/>
      <c r="B1" s="238"/>
      <c r="C1" s="238"/>
      <c r="D1" s="25"/>
      <c r="E1" s="300" t="s">
        <v>160</v>
      </c>
      <c r="F1" s="301"/>
      <c r="G1" s="301"/>
      <c r="H1" s="301"/>
      <c r="I1" s="301"/>
      <c r="J1" s="25"/>
      <c r="K1" s="25"/>
      <c r="L1" s="25"/>
      <c r="M1" s="25"/>
      <c r="N1" s="25"/>
      <c r="O1" s="25"/>
      <c r="P1" s="26"/>
    </row>
    <row r="2" spans="1:16" s="27" customFormat="1" ht="18" customHeight="1" x14ac:dyDescent="0.15">
      <c r="A2" s="25"/>
      <c r="B2" s="239" t="s">
        <v>0</v>
      </c>
      <c r="C2" s="240"/>
      <c r="D2" s="244" t="s">
        <v>1</v>
      </c>
      <c r="E2" s="245"/>
      <c r="F2" s="246"/>
      <c r="G2" s="28" t="s">
        <v>2</v>
      </c>
      <c r="H2" s="28" t="s">
        <v>3</v>
      </c>
      <c r="I2" s="28" t="s">
        <v>4</v>
      </c>
      <c r="J2" s="247" t="s">
        <v>5</v>
      </c>
      <c r="K2" s="248"/>
      <c r="L2" s="249"/>
      <c r="M2" s="28" t="s">
        <v>6</v>
      </c>
      <c r="N2" s="29" t="s">
        <v>7</v>
      </c>
      <c r="O2" s="25"/>
    </row>
    <row r="3" spans="1:16" s="27" customFormat="1" ht="30" customHeight="1" x14ac:dyDescent="0.15">
      <c r="A3" s="25"/>
      <c r="B3" s="239"/>
      <c r="C3" s="241"/>
      <c r="D3" s="30" t="s">
        <v>8</v>
      </c>
      <c r="E3" s="250" t="s">
        <v>9</v>
      </c>
      <c r="F3" s="251"/>
      <c r="G3" s="254"/>
      <c r="H3" s="254"/>
      <c r="I3" s="254"/>
      <c r="J3" s="256"/>
      <c r="K3" s="257"/>
      <c r="L3" s="258"/>
      <c r="M3" s="331"/>
      <c r="N3" s="333"/>
      <c r="O3" s="25"/>
      <c r="P3" s="31"/>
    </row>
    <row r="4" spans="1:16" s="27" customFormat="1" ht="30" customHeight="1" x14ac:dyDescent="0.15">
      <c r="A4" s="25"/>
      <c r="B4" s="242"/>
      <c r="C4" s="243"/>
      <c r="D4" s="32" t="s">
        <v>10</v>
      </c>
      <c r="E4" s="252"/>
      <c r="F4" s="253"/>
      <c r="G4" s="255"/>
      <c r="H4" s="255"/>
      <c r="I4" s="255"/>
      <c r="J4" s="259"/>
      <c r="K4" s="260"/>
      <c r="L4" s="261"/>
      <c r="M4" s="332"/>
      <c r="N4" s="334"/>
      <c r="O4" s="25"/>
      <c r="P4" s="31"/>
    </row>
    <row r="5" spans="1:16" s="27" customFormat="1" ht="18" customHeight="1" x14ac:dyDescent="0.15">
      <c r="A5" s="25"/>
      <c r="B5" s="335" t="s">
        <v>11</v>
      </c>
      <c r="C5" s="262" t="s">
        <v>12</v>
      </c>
      <c r="D5" s="263"/>
      <c r="E5" s="264"/>
      <c r="F5" s="33" t="s">
        <v>13</v>
      </c>
      <c r="G5" s="262" t="s">
        <v>14</v>
      </c>
      <c r="H5" s="263"/>
      <c r="I5" s="263"/>
      <c r="J5" s="263"/>
      <c r="K5" s="263"/>
      <c r="L5" s="263"/>
      <c r="M5" s="263"/>
      <c r="N5" s="271"/>
      <c r="O5" s="25"/>
      <c r="P5" s="34"/>
    </row>
    <row r="6" spans="1:16" s="27" customFormat="1" ht="18" customHeight="1" x14ac:dyDescent="0.15">
      <c r="A6" s="25"/>
      <c r="B6" s="336"/>
      <c r="C6" s="265"/>
      <c r="D6" s="266"/>
      <c r="E6" s="267"/>
      <c r="F6" s="35"/>
      <c r="G6" s="265"/>
      <c r="H6" s="266"/>
      <c r="I6" s="266"/>
      <c r="J6" s="266"/>
      <c r="K6" s="266"/>
      <c r="L6" s="266"/>
      <c r="M6" s="266"/>
      <c r="N6" s="272"/>
      <c r="O6" s="25"/>
      <c r="P6" s="34"/>
    </row>
    <row r="7" spans="1:16" s="27" customFormat="1" ht="18" customHeight="1" x14ac:dyDescent="0.15">
      <c r="A7" s="25"/>
      <c r="B7" s="337"/>
      <c r="C7" s="268"/>
      <c r="D7" s="269"/>
      <c r="E7" s="270"/>
      <c r="F7" s="36" t="s">
        <v>15</v>
      </c>
      <c r="G7" s="268"/>
      <c r="H7" s="269"/>
      <c r="I7" s="269"/>
      <c r="J7" s="269"/>
      <c r="K7" s="269"/>
      <c r="L7" s="269"/>
      <c r="M7" s="269"/>
      <c r="N7" s="273"/>
      <c r="O7" s="25"/>
      <c r="P7" s="37"/>
    </row>
    <row r="8" spans="1:16" s="27" customFormat="1" ht="18" customHeight="1" x14ac:dyDescent="0.15">
      <c r="A8" s="25"/>
      <c r="B8" s="274" t="s">
        <v>16</v>
      </c>
      <c r="C8" s="277" t="s">
        <v>17</v>
      </c>
      <c r="D8" s="278"/>
      <c r="E8" s="279"/>
      <c r="F8" s="38" t="s">
        <v>18</v>
      </c>
      <c r="G8" s="286">
        <v>45839</v>
      </c>
      <c r="H8" s="286"/>
      <c r="I8" s="286"/>
      <c r="J8" s="33" t="s">
        <v>8</v>
      </c>
      <c r="K8" s="39"/>
      <c r="L8" s="39" t="s">
        <v>19</v>
      </c>
      <c r="M8" s="39" t="s">
        <v>20</v>
      </c>
      <c r="N8" s="40" t="s">
        <v>21</v>
      </c>
      <c r="O8" s="25"/>
      <c r="P8" s="37"/>
    </row>
    <row r="9" spans="1:16" s="27" customFormat="1" ht="18" customHeight="1" x14ac:dyDescent="0.15">
      <c r="A9" s="25"/>
      <c r="B9" s="275"/>
      <c r="C9" s="280"/>
      <c r="D9" s="281"/>
      <c r="E9" s="282"/>
      <c r="F9" s="35"/>
      <c r="G9" s="286"/>
      <c r="H9" s="286"/>
      <c r="I9" s="286"/>
      <c r="J9" s="35"/>
      <c r="K9" s="41" t="s">
        <v>155</v>
      </c>
      <c r="L9" s="41"/>
      <c r="M9" s="41"/>
      <c r="N9" s="42"/>
      <c r="O9" s="25"/>
      <c r="P9" s="34"/>
    </row>
    <row r="10" spans="1:16" s="27" customFormat="1" ht="18" customHeight="1" x14ac:dyDescent="0.15">
      <c r="A10" s="25"/>
      <c r="B10" s="275"/>
      <c r="C10" s="280"/>
      <c r="D10" s="281"/>
      <c r="E10" s="282"/>
      <c r="F10" s="43" t="s">
        <v>22</v>
      </c>
      <c r="G10" s="286"/>
      <c r="H10" s="286"/>
      <c r="I10" s="286"/>
      <c r="J10" s="43" t="s">
        <v>23</v>
      </c>
      <c r="K10" s="44"/>
      <c r="L10" s="44" t="s">
        <v>156</v>
      </c>
      <c r="M10" s="44" t="s">
        <v>156</v>
      </c>
      <c r="N10" s="45" t="s">
        <v>24</v>
      </c>
      <c r="O10" s="25"/>
      <c r="P10" s="34"/>
    </row>
    <row r="11" spans="1:16" s="27" customFormat="1" ht="18" customHeight="1" x14ac:dyDescent="0.15">
      <c r="A11" s="25"/>
      <c r="B11" s="275"/>
      <c r="C11" s="280"/>
      <c r="D11" s="281"/>
      <c r="E11" s="282"/>
      <c r="F11" s="33" t="s">
        <v>25</v>
      </c>
      <c r="G11" s="46" t="s">
        <v>26</v>
      </c>
      <c r="H11" s="46" t="s">
        <v>27</v>
      </c>
      <c r="I11" s="46" t="s">
        <v>28</v>
      </c>
      <c r="J11" s="33" t="s">
        <v>13</v>
      </c>
      <c r="K11" s="47"/>
      <c r="L11" s="47"/>
      <c r="M11" s="47" t="s">
        <v>157</v>
      </c>
      <c r="N11" s="48" t="s">
        <v>21</v>
      </c>
      <c r="O11" s="25"/>
    </row>
    <row r="12" spans="1:16" s="27" customFormat="1" ht="18" customHeight="1" x14ac:dyDescent="0.15">
      <c r="A12" s="25"/>
      <c r="B12" s="275"/>
      <c r="C12" s="280"/>
      <c r="D12" s="281"/>
      <c r="E12" s="282"/>
      <c r="F12" s="35"/>
      <c r="G12" s="41"/>
      <c r="H12" s="41"/>
      <c r="I12" s="41"/>
      <c r="J12" s="35"/>
      <c r="K12" s="41" t="s">
        <v>29</v>
      </c>
      <c r="L12" s="41" t="s">
        <v>30</v>
      </c>
      <c r="M12" s="41" t="s">
        <v>158</v>
      </c>
      <c r="N12" s="42"/>
      <c r="O12" s="25"/>
    </row>
    <row r="13" spans="1:16" s="27" customFormat="1" ht="18" customHeight="1" x14ac:dyDescent="0.15">
      <c r="A13" s="25"/>
      <c r="B13" s="275"/>
      <c r="C13" s="280"/>
      <c r="D13" s="281"/>
      <c r="E13" s="282"/>
      <c r="F13" s="36" t="s">
        <v>31</v>
      </c>
      <c r="G13" s="49" t="s">
        <v>32</v>
      </c>
      <c r="H13" s="49" t="s">
        <v>32</v>
      </c>
      <c r="I13" s="50" t="s">
        <v>24</v>
      </c>
      <c r="J13" s="36" t="s">
        <v>33</v>
      </c>
      <c r="K13" s="49"/>
      <c r="L13" s="49"/>
      <c r="M13" s="49" t="s">
        <v>159</v>
      </c>
      <c r="N13" s="51" t="s">
        <v>24</v>
      </c>
      <c r="O13" s="25"/>
    </row>
    <row r="14" spans="1:16" s="27" customFormat="1" ht="18" customHeight="1" x14ac:dyDescent="0.15">
      <c r="A14" s="25"/>
      <c r="B14" s="275"/>
      <c r="C14" s="280"/>
      <c r="D14" s="281"/>
      <c r="E14" s="282"/>
      <c r="F14" s="35"/>
      <c r="G14" s="52"/>
      <c r="H14" s="52"/>
      <c r="I14" s="52"/>
      <c r="J14" s="287" t="s">
        <v>34</v>
      </c>
      <c r="K14" s="288"/>
      <c r="L14" s="292" t="s">
        <v>35</v>
      </c>
      <c r="M14" s="288">
        <v>46080</v>
      </c>
      <c r="N14" s="303"/>
      <c r="O14" s="25"/>
    </row>
    <row r="15" spans="1:16" s="27" customFormat="1" ht="18" customHeight="1" x14ac:dyDescent="0.15">
      <c r="A15" s="25"/>
      <c r="B15" s="275"/>
      <c r="C15" s="280"/>
      <c r="D15" s="281"/>
      <c r="E15" s="282"/>
      <c r="F15" s="35" t="s">
        <v>36</v>
      </c>
      <c r="G15" s="306" t="s">
        <v>37</v>
      </c>
      <c r="H15" s="307"/>
      <c r="I15" s="308"/>
      <c r="J15" s="289"/>
      <c r="K15" s="286"/>
      <c r="L15" s="292"/>
      <c r="M15" s="286"/>
      <c r="N15" s="304"/>
      <c r="O15" s="25"/>
      <c r="P15" s="34"/>
    </row>
    <row r="16" spans="1:16" s="27" customFormat="1" ht="18" customHeight="1" x14ac:dyDescent="0.15">
      <c r="A16" s="25"/>
      <c r="B16" s="275"/>
      <c r="C16" s="280"/>
      <c r="D16" s="281"/>
      <c r="E16" s="282"/>
      <c r="F16" s="35"/>
      <c r="G16" s="52"/>
      <c r="H16" s="52"/>
      <c r="I16" s="52"/>
      <c r="J16" s="290"/>
      <c r="K16" s="291"/>
      <c r="L16" s="292"/>
      <c r="M16" s="291"/>
      <c r="N16" s="305"/>
      <c r="O16" s="25"/>
    </row>
    <row r="17" spans="2:37" ht="18" customHeight="1" x14ac:dyDescent="0.15">
      <c r="B17" s="275"/>
      <c r="C17" s="280"/>
      <c r="D17" s="281"/>
      <c r="E17" s="282"/>
      <c r="F17" s="53" t="s">
        <v>38</v>
      </c>
      <c r="G17" s="309"/>
      <c r="H17" s="310"/>
      <c r="I17" s="310"/>
      <c r="J17" s="310"/>
      <c r="K17" s="310"/>
      <c r="L17" s="310"/>
      <c r="M17" s="310"/>
      <c r="N17" s="311"/>
    </row>
    <row r="18" spans="2:37" ht="18" customHeight="1" x14ac:dyDescent="0.15">
      <c r="B18" s="275"/>
      <c r="C18" s="280"/>
      <c r="D18" s="281"/>
      <c r="E18" s="282"/>
      <c r="F18" s="35" t="s">
        <v>39</v>
      </c>
      <c r="G18" s="312"/>
      <c r="H18" s="313"/>
      <c r="I18" s="313"/>
      <c r="J18" s="313"/>
      <c r="K18" s="313"/>
      <c r="L18" s="313"/>
      <c r="M18" s="313"/>
      <c r="N18" s="314"/>
      <c r="P18" s="1"/>
    </row>
    <row r="19" spans="2:37" ht="18" customHeight="1" x14ac:dyDescent="0.15">
      <c r="B19" s="275"/>
      <c r="C19" s="280"/>
      <c r="D19" s="281"/>
      <c r="E19" s="282"/>
      <c r="F19" s="35" t="s">
        <v>40</v>
      </c>
      <c r="G19" s="312"/>
      <c r="H19" s="313"/>
      <c r="I19" s="313"/>
      <c r="J19" s="313"/>
      <c r="K19" s="313"/>
      <c r="L19" s="313"/>
      <c r="M19" s="313"/>
      <c r="N19" s="314"/>
    </row>
    <row r="20" spans="2:37" ht="18" customHeight="1" x14ac:dyDescent="0.15">
      <c r="B20" s="275"/>
      <c r="C20" s="280"/>
      <c r="D20" s="281"/>
      <c r="E20" s="282"/>
      <c r="F20" s="35" t="s">
        <v>41</v>
      </c>
      <c r="G20" s="315"/>
      <c r="H20" s="316"/>
      <c r="I20" s="316"/>
      <c r="J20" s="316"/>
      <c r="K20" s="316"/>
      <c r="L20" s="316"/>
      <c r="M20" s="316"/>
      <c r="N20" s="317"/>
      <c r="P20" s="1"/>
    </row>
    <row r="21" spans="2:37" ht="18" customHeight="1" x14ac:dyDescent="0.15">
      <c r="B21" s="275"/>
      <c r="C21" s="280"/>
      <c r="D21" s="281"/>
      <c r="E21" s="282"/>
      <c r="F21" s="53" t="s">
        <v>42</v>
      </c>
      <c r="G21" s="318"/>
      <c r="H21" s="319"/>
      <c r="I21" s="319"/>
      <c r="J21" s="319"/>
      <c r="K21" s="319"/>
      <c r="L21" s="319"/>
      <c r="M21" s="319"/>
      <c r="N21" s="320"/>
    </row>
    <row r="22" spans="2:37" ht="18" customHeight="1" x14ac:dyDescent="0.15">
      <c r="B22" s="275"/>
      <c r="C22" s="280"/>
      <c r="D22" s="281"/>
      <c r="E22" s="282"/>
      <c r="F22" s="35" t="s">
        <v>43</v>
      </c>
      <c r="G22" s="321"/>
      <c r="H22" s="322"/>
      <c r="I22" s="322"/>
      <c r="J22" s="322"/>
      <c r="K22" s="322"/>
      <c r="L22" s="322"/>
      <c r="M22" s="322"/>
      <c r="N22" s="323"/>
    </row>
    <row r="23" spans="2:37" ht="18" customHeight="1" x14ac:dyDescent="0.15">
      <c r="B23" s="275"/>
      <c r="C23" s="280"/>
      <c r="D23" s="281"/>
      <c r="E23" s="282"/>
      <c r="F23" s="35" t="s">
        <v>44</v>
      </c>
      <c r="G23" s="321"/>
      <c r="H23" s="322"/>
      <c r="I23" s="322"/>
      <c r="J23" s="322"/>
      <c r="K23" s="322"/>
      <c r="L23" s="322"/>
      <c r="M23" s="322"/>
      <c r="N23" s="323"/>
    </row>
    <row r="24" spans="2:37" ht="18" customHeight="1" x14ac:dyDescent="0.15">
      <c r="B24" s="276"/>
      <c r="C24" s="283"/>
      <c r="D24" s="284"/>
      <c r="E24" s="285"/>
      <c r="F24" s="55" t="s">
        <v>45</v>
      </c>
      <c r="G24" s="324"/>
      <c r="H24" s="325"/>
      <c r="I24" s="325"/>
      <c r="J24" s="325"/>
      <c r="K24" s="325"/>
      <c r="L24" s="325"/>
      <c r="M24" s="325"/>
      <c r="N24" s="326"/>
    </row>
    <row r="25" spans="2:37" ht="18" customHeight="1" x14ac:dyDescent="0.15"/>
    <row r="26" spans="2:37" s="56" customFormat="1" ht="18" customHeight="1" x14ac:dyDescent="0.15">
      <c r="B26" s="327"/>
      <c r="C26" s="328"/>
      <c r="D26" s="329" t="s">
        <v>46</v>
      </c>
      <c r="E26" s="329"/>
      <c r="F26" s="329"/>
      <c r="G26" s="329" t="s">
        <v>47</v>
      </c>
      <c r="H26" s="329"/>
      <c r="I26" s="329"/>
      <c r="J26" s="329"/>
      <c r="K26" s="329" t="s">
        <v>48</v>
      </c>
      <c r="L26" s="329"/>
      <c r="M26" s="329"/>
      <c r="N26" s="330"/>
      <c r="P26" s="54"/>
      <c r="Q26" s="54"/>
      <c r="R26" s="54"/>
      <c r="S26" s="54"/>
      <c r="T26" s="54"/>
      <c r="U26" s="54"/>
      <c r="V26" s="54"/>
      <c r="W26" s="54"/>
      <c r="X26" s="54"/>
      <c r="Y26" s="54"/>
      <c r="Z26" s="54"/>
      <c r="AA26" s="54"/>
      <c r="AB26" s="54"/>
      <c r="AC26" s="54"/>
      <c r="AD26" s="54"/>
      <c r="AE26" s="54"/>
      <c r="AF26" s="54"/>
      <c r="AG26" s="54"/>
      <c r="AH26" s="54"/>
      <c r="AI26" s="54"/>
      <c r="AJ26" s="54"/>
      <c r="AK26" s="54"/>
    </row>
    <row r="27" spans="2:37" s="56" customFormat="1" ht="18" customHeight="1" x14ac:dyDescent="0.15">
      <c r="B27" s="293" t="s">
        <v>49</v>
      </c>
      <c r="C27" s="294"/>
      <c r="D27" s="298"/>
      <c r="E27" s="298"/>
      <c r="F27" s="298"/>
      <c r="G27" s="299"/>
      <c r="H27" s="296"/>
      <c r="I27" s="296"/>
      <c r="J27" s="296"/>
      <c r="K27" s="295"/>
      <c r="L27" s="295"/>
      <c r="M27" s="295"/>
      <c r="N27" s="297"/>
      <c r="P27" s="54"/>
      <c r="Q27" s="54"/>
      <c r="R27" s="54"/>
      <c r="S27" s="54"/>
      <c r="T27" s="54"/>
      <c r="U27" s="54"/>
      <c r="V27" s="54"/>
      <c r="W27" s="54"/>
      <c r="X27" s="54"/>
      <c r="Y27" s="54"/>
      <c r="Z27" s="54"/>
      <c r="AA27" s="54"/>
      <c r="AB27" s="54"/>
      <c r="AC27" s="54"/>
      <c r="AD27" s="54"/>
      <c r="AE27" s="54"/>
      <c r="AF27" s="54"/>
      <c r="AG27" s="54"/>
      <c r="AH27" s="54"/>
      <c r="AI27" s="54"/>
      <c r="AJ27" s="54"/>
      <c r="AK27" s="54"/>
    </row>
    <row r="28" spans="2:37" s="56" customFormat="1" ht="18" customHeight="1" x14ac:dyDescent="0.15">
      <c r="B28" s="293" t="s">
        <v>50</v>
      </c>
      <c r="C28" s="294"/>
      <c r="D28" s="298"/>
      <c r="E28" s="298"/>
      <c r="F28" s="298"/>
      <c r="G28" s="299"/>
      <c r="H28" s="296"/>
      <c r="I28" s="296"/>
      <c r="J28" s="296"/>
      <c r="K28" s="295"/>
      <c r="L28" s="295"/>
      <c r="M28" s="295"/>
      <c r="N28" s="297"/>
      <c r="P28" s="54"/>
      <c r="Q28" s="54"/>
      <c r="R28" s="54"/>
      <c r="S28" s="54"/>
      <c r="T28" s="54"/>
      <c r="U28" s="54"/>
      <c r="V28" s="54"/>
      <c r="W28" s="54"/>
      <c r="X28" s="54"/>
      <c r="Y28" s="54"/>
      <c r="Z28" s="54"/>
      <c r="AA28" s="54"/>
      <c r="AB28" s="54"/>
      <c r="AC28" s="54"/>
      <c r="AD28" s="54"/>
      <c r="AE28" s="54"/>
      <c r="AF28" s="54"/>
      <c r="AG28" s="54"/>
      <c r="AH28" s="54"/>
      <c r="AI28" s="54"/>
      <c r="AJ28" s="54"/>
      <c r="AK28" s="54"/>
    </row>
    <row r="29" spans="2:37" s="56" customFormat="1" ht="18" customHeight="1" x14ac:dyDescent="0.15">
      <c r="B29" s="293" t="s">
        <v>51</v>
      </c>
      <c r="C29" s="294"/>
      <c r="D29" s="302"/>
      <c r="E29" s="295"/>
      <c r="F29" s="295"/>
      <c r="G29" s="299"/>
      <c r="H29" s="296"/>
      <c r="I29" s="296"/>
      <c r="J29" s="296"/>
      <c r="K29" s="295"/>
      <c r="L29" s="295"/>
      <c r="M29" s="295"/>
      <c r="N29" s="297"/>
      <c r="P29" s="54"/>
      <c r="Q29" s="54"/>
      <c r="R29" s="54"/>
      <c r="S29" s="54"/>
      <c r="T29" s="54"/>
      <c r="U29" s="54"/>
      <c r="V29" s="54"/>
      <c r="W29" s="54"/>
      <c r="X29" s="54"/>
      <c r="Y29" s="54"/>
      <c r="Z29" s="54"/>
      <c r="AA29" s="54"/>
      <c r="AB29" s="54"/>
      <c r="AC29" s="54"/>
      <c r="AD29" s="54"/>
      <c r="AE29" s="54"/>
      <c r="AF29" s="54"/>
      <c r="AG29" s="54"/>
      <c r="AH29" s="54"/>
      <c r="AI29" s="54"/>
      <c r="AJ29" s="54"/>
      <c r="AK29" s="54"/>
    </row>
    <row r="30" spans="2:37" s="56" customFormat="1" ht="18" customHeight="1" x14ac:dyDescent="0.15">
      <c r="B30" s="293"/>
      <c r="C30" s="294"/>
      <c r="D30" s="295"/>
      <c r="E30" s="295"/>
      <c r="F30" s="295"/>
      <c r="G30" s="296"/>
      <c r="H30" s="296"/>
      <c r="I30" s="296"/>
      <c r="J30" s="296"/>
      <c r="K30" s="295"/>
      <c r="L30" s="295"/>
      <c r="M30" s="295"/>
      <c r="N30" s="297"/>
      <c r="P30" s="54"/>
      <c r="Q30" s="54"/>
      <c r="R30" s="54"/>
      <c r="S30" s="54"/>
      <c r="T30" s="54"/>
      <c r="U30" s="54"/>
      <c r="V30" s="54"/>
      <c r="W30" s="54"/>
      <c r="X30" s="54"/>
      <c r="Y30" s="54"/>
      <c r="Z30" s="54"/>
      <c r="AA30" s="54"/>
      <c r="AB30" s="54"/>
      <c r="AC30" s="54"/>
      <c r="AD30" s="54"/>
      <c r="AE30" s="54"/>
      <c r="AF30" s="54"/>
      <c r="AG30" s="54"/>
      <c r="AH30" s="54"/>
      <c r="AI30" s="54"/>
      <c r="AJ30" s="54"/>
      <c r="AK30" s="54"/>
    </row>
    <row r="31" spans="2:37" s="56" customFormat="1" ht="18" customHeight="1" x14ac:dyDescent="0.15">
      <c r="B31" s="338"/>
      <c r="C31" s="339"/>
      <c r="D31" s="340"/>
      <c r="E31" s="340"/>
      <c r="F31" s="340"/>
      <c r="G31" s="341"/>
      <c r="H31" s="341"/>
      <c r="I31" s="341"/>
      <c r="J31" s="341"/>
      <c r="K31" s="340"/>
      <c r="L31" s="340"/>
      <c r="M31" s="340"/>
      <c r="N31" s="342"/>
      <c r="P31" s="54"/>
      <c r="Q31" s="54"/>
      <c r="R31" s="54"/>
      <c r="S31" s="54"/>
      <c r="T31" s="54"/>
      <c r="U31" s="54"/>
      <c r="V31" s="54"/>
      <c r="W31" s="54"/>
      <c r="X31" s="54"/>
      <c r="Y31" s="54"/>
      <c r="Z31" s="54"/>
      <c r="AA31" s="54"/>
      <c r="AB31" s="54"/>
      <c r="AC31" s="54"/>
      <c r="AD31" s="54"/>
      <c r="AE31" s="54"/>
      <c r="AF31" s="54"/>
      <c r="AG31" s="54"/>
      <c r="AH31" s="54"/>
      <c r="AI31" s="54"/>
      <c r="AJ31" s="54"/>
      <c r="AK31" s="54"/>
    </row>
    <row r="32" spans="2:37" ht="18" customHeight="1" x14ac:dyDescent="0.15"/>
    <row r="33" spans="1:15" s="27" customFormat="1" ht="18" customHeight="1" x14ac:dyDescent="0.15">
      <c r="A33" s="25"/>
      <c r="B33" s="343" t="s">
        <v>52</v>
      </c>
      <c r="C33" s="343"/>
      <c r="D33" s="343"/>
      <c r="E33" s="343"/>
      <c r="F33" s="343"/>
      <c r="G33" s="343"/>
      <c r="H33" s="343"/>
      <c r="I33" s="343"/>
      <c r="J33" s="343"/>
      <c r="K33" s="343"/>
      <c r="L33" s="343"/>
      <c r="M33" s="343"/>
      <c r="N33" s="343"/>
      <c r="O33" s="25"/>
    </row>
  </sheetData>
  <mergeCells count="49">
    <mergeCell ref="B31:C31"/>
    <mergeCell ref="D31:F31"/>
    <mergeCell ref="G31:J31"/>
    <mergeCell ref="K31:N31"/>
    <mergeCell ref="B33:N33"/>
    <mergeCell ref="B26:C26"/>
    <mergeCell ref="D26:F26"/>
    <mergeCell ref="G26:J26"/>
    <mergeCell ref="K26:N26"/>
    <mergeCell ref="M3:M4"/>
    <mergeCell ref="N3:N4"/>
    <mergeCell ref="B5:B7"/>
    <mergeCell ref="B30:C30"/>
    <mergeCell ref="D30:F30"/>
    <mergeCell ref="G30:J30"/>
    <mergeCell ref="K30:N30"/>
    <mergeCell ref="B27:C27"/>
    <mergeCell ref="D27:F27"/>
    <mergeCell ref="G27:J27"/>
    <mergeCell ref="K27:N27"/>
    <mergeCell ref="B28:C28"/>
    <mergeCell ref="D28:F28"/>
    <mergeCell ref="G28:J28"/>
    <mergeCell ref="K28:N28"/>
    <mergeCell ref="B29:C29"/>
    <mergeCell ref="D29:F29"/>
    <mergeCell ref="G29:J29"/>
    <mergeCell ref="K29:N29"/>
    <mergeCell ref="C5:E7"/>
    <mergeCell ref="G5:N7"/>
    <mergeCell ref="B8:B24"/>
    <mergeCell ref="C8:E24"/>
    <mergeCell ref="G8:I10"/>
    <mergeCell ref="J14:K16"/>
    <mergeCell ref="L14:L16"/>
    <mergeCell ref="M14:N16"/>
    <mergeCell ref="G15:I15"/>
    <mergeCell ref="G17:N20"/>
    <mergeCell ref="G21:N24"/>
    <mergeCell ref="B1:C1"/>
    <mergeCell ref="B2:C4"/>
    <mergeCell ref="D2:F2"/>
    <mergeCell ref="J2:L2"/>
    <mergeCell ref="E3:F4"/>
    <mergeCell ref="G3:G4"/>
    <mergeCell ref="H3:H4"/>
    <mergeCell ref="I3:I4"/>
    <mergeCell ref="J3:L4"/>
    <mergeCell ref="E1:I1"/>
  </mergeCells>
  <phoneticPr fontId="3"/>
  <dataValidations count="1">
    <dataValidation type="list" allowBlank="1" showInputMessage="1" showErrorMessage="1" sqref="G2">
      <formula1>"事務局長,部　　長"</formula1>
    </dataValidation>
  </dataValidations>
  <printOptions horizontalCentered="1" verticalCentered="1"/>
  <pageMargins left="0.31496062992125984" right="0.19685039370078741" top="0.9055118110236221" bottom="0.19685039370078741" header="0.41" footer="0"/>
  <pageSetup paperSize="9" scale="88" orientation="landscape" blackAndWhite="1" horizontalDpi="300" verticalDpi="300" r:id="rId1"/>
  <headerFooter alignWithMargins="0">
    <oddHeader>&amp;R&amp;UＮｏ．&amp;P</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4" transitionEvaluation="1" codeName="Sheet10">
    <tabColor rgb="FF00B050"/>
  </sheetPr>
  <dimension ref="A1:H37"/>
  <sheetViews>
    <sheetView showGridLines="0" view="pageBreakPreview" zoomScale="80" zoomScaleNormal="75" zoomScaleSheetLayoutView="80" workbookViewId="0">
      <pane xSplit="5" ySplit="3" topLeftCell="F4" activePane="bottomRight" state="frozen"/>
      <selection activeCell="N12" sqref="N12"/>
      <selection pane="topRight" activeCell="N12" sqref="N12"/>
      <selection pane="bottomLeft" activeCell="N12" sqref="N12"/>
      <selection pane="bottomRight"/>
    </sheetView>
  </sheetViews>
  <sheetFormatPr defaultColWidth="13.375" defaultRowHeight="15" customHeight="1" x14ac:dyDescent="0.15"/>
  <cols>
    <col min="1" max="1" width="4.125" style="61" customWidth="1"/>
    <col min="2" max="2" width="24.125" style="61" customWidth="1"/>
    <col min="3" max="3" width="45.625" style="121" customWidth="1"/>
    <col min="4" max="4" width="10.625" style="122" customWidth="1"/>
    <col min="5" max="5" width="5.125" style="123" customWidth="1"/>
    <col min="6" max="6" width="12.625" style="124" customWidth="1"/>
    <col min="7" max="7" width="14.125" style="124" customWidth="1"/>
    <col min="8" max="8" width="27.75" style="125" customWidth="1" collapsed="1"/>
    <col min="9" max="16384" width="13.375" style="62"/>
  </cols>
  <sheetData>
    <row r="1" spans="1:8" ht="15" customHeight="1" x14ac:dyDescent="0.15">
      <c r="A1" s="57"/>
      <c r="B1" s="57" t="s">
        <v>53</v>
      </c>
      <c r="C1" s="57" t="s">
        <v>54</v>
      </c>
      <c r="D1" s="58" t="s">
        <v>55</v>
      </c>
      <c r="E1" s="59" t="s">
        <v>56</v>
      </c>
      <c r="F1" s="59" t="s">
        <v>57</v>
      </c>
      <c r="G1" s="59" t="s">
        <v>58</v>
      </c>
      <c r="H1" s="60" t="s">
        <v>59</v>
      </c>
    </row>
    <row r="2" spans="1:8" ht="15" customHeight="1" x14ac:dyDescent="0.15">
      <c r="A2" s="63"/>
      <c r="B2" s="64" t="str">
        <f>IF(直工内訳Aa!C12="","",+直工内訳Aa!C12)</f>
        <v>5RF</v>
      </c>
      <c r="C2" s="65"/>
      <c r="D2" s="66"/>
      <c r="E2" s="67"/>
      <c r="F2" s="68"/>
      <c r="G2" s="68"/>
      <c r="H2" s="69"/>
    </row>
    <row r="3" spans="1:8" ht="15" customHeight="1" x14ac:dyDescent="0.15">
      <c r="A3" s="72">
        <f>+直工内訳Aa!B13</f>
        <v>4</v>
      </c>
      <c r="B3" s="73" t="str">
        <f>+直工内訳Aa!C13</f>
        <v>屋根防水改修工事</v>
      </c>
      <c r="C3" s="74"/>
      <c r="D3" s="75"/>
      <c r="E3" s="76"/>
      <c r="F3" s="77"/>
      <c r="G3" s="77"/>
      <c r="H3" s="79"/>
    </row>
    <row r="4" spans="1:8" ht="15" customHeight="1" x14ac:dyDescent="0.15">
      <c r="A4" s="80"/>
      <c r="B4" s="19"/>
      <c r="C4" s="81"/>
      <c r="D4" s="82"/>
      <c r="E4" s="83" t="str">
        <f>IF(ISBLANK(D4)=0,E5,"")</f>
        <v/>
      </c>
      <c r="F4" s="84"/>
      <c r="G4" s="85"/>
      <c r="H4" s="11"/>
    </row>
    <row r="5" spans="1:8" ht="15" customHeight="1" x14ac:dyDescent="0.15">
      <c r="A5" s="88"/>
      <c r="B5" s="20" t="s">
        <v>110</v>
      </c>
      <c r="C5" s="89"/>
      <c r="D5" s="14"/>
      <c r="E5" s="90"/>
      <c r="F5" s="91"/>
      <c r="G5" s="92"/>
      <c r="H5" s="12"/>
    </row>
    <row r="6" spans="1:8" ht="15" customHeight="1" x14ac:dyDescent="0.15">
      <c r="A6" s="80"/>
      <c r="B6" s="19" t="s">
        <v>111</v>
      </c>
      <c r="C6" s="81" t="s">
        <v>112</v>
      </c>
      <c r="D6" s="82"/>
      <c r="E6" s="83" t="str">
        <f>IF(ISBLANK(D6)=0,E7,"")</f>
        <v/>
      </c>
      <c r="F6" s="84"/>
      <c r="G6" s="85"/>
      <c r="H6" s="11"/>
    </row>
    <row r="7" spans="1:8" ht="15" customHeight="1" x14ac:dyDescent="0.15">
      <c r="A7" s="88"/>
      <c r="B7" s="20" t="s">
        <v>113</v>
      </c>
      <c r="C7" s="89" t="s">
        <v>114</v>
      </c>
      <c r="D7" s="14">
        <v>970</v>
      </c>
      <c r="E7" s="90" t="s">
        <v>115</v>
      </c>
      <c r="F7" s="91"/>
      <c r="G7" s="92"/>
      <c r="H7" s="12"/>
    </row>
    <row r="8" spans="1:8" ht="15" customHeight="1" x14ac:dyDescent="0.15">
      <c r="A8" s="80"/>
      <c r="B8" s="19" t="s">
        <v>111</v>
      </c>
      <c r="C8" s="6" t="s">
        <v>116</v>
      </c>
      <c r="D8" s="94"/>
      <c r="E8" s="83" t="str">
        <f>IF(ISBLANK(D8)=0,E9,"")</f>
        <v/>
      </c>
      <c r="F8" s="84"/>
      <c r="G8" s="85"/>
      <c r="H8" s="11"/>
    </row>
    <row r="9" spans="1:8" ht="15" customHeight="1" x14ac:dyDescent="0.15">
      <c r="A9" s="88"/>
      <c r="B9" s="20" t="s">
        <v>117</v>
      </c>
      <c r="C9" s="5" t="s">
        <v>118</v>
      </c>
      <c r="D9" s="95">
        <v>970</v>
      </c>
      <c r="E9" s="90" t="s">
        <v>115</v>
      </c>
      <c r="F9" s="91"/>
      <c r="G9" s="92"/>
      <c r="H9" s="12"/>
    </row>
    <row r="10" spans="1:8" ht="15" customHeight="1" x14ac:dyDescent="0.15">
      <c r="A10" s="80"/>
      <c r="B10" s="19"/>
      <c r="C10" s="6"/>
      <c r="D10" s="94"/>
      <c r="E10" s="83" t="str">
        <f>IF(ISBLANK(D10)=0,E11,"")</f>
        <v/>
      </c>
      <c r="F10" s="84"/>
      <c r="G10" s="85"/>
      <c r="H10" s="11"/>
    </row>
    <row r="11" spans="1:8" ht="15" customHeight="1" x14ac:dyDescent="0.15">
      <c r="A11" s="88"/>
      <c r="B11" s="20" t="s">
        <v>119</v>
      </c>
      <c r="C11" s="5" t="s">
        <v>120</v>
      </c>
      <c r="D11" s="95">
        <v>3</v>
      </c>
      <c r="E11" s="90" t="s">
        <v>121</v>
      </c>
      <c r="F11" s="91"/>
      <c r="G11" s="92"/>
      <c r="H11" s="12"/>
    </row>
    <row r="12" spans="1:8" ht="15" customHeight="1" x14ac:dyDescent="0.15">
      <c r="A12" s="80"/>
      <c r="B12" s="19"/>
      <c r="C12" s="6"/>
      <c r="D12" s="94"/>
      <c r="E12" s="83" t="str">
        <f>IF(ISBLANK(D12)=0,E13,"")</f>
        <v/>
      </c>
      <c r="F12" s="84"/>
      <c r="G12" s="85"/>
      <c r="H12" s="11"/>
    </row>
    <row r="13" spans="1:8" ht="15" customHeight="1" x14ac:dyDescent="0.15">
      <c r="A13" s="88"/>
      <c r="B13" s="20" t="s">
        <v>122</v>
      </c>
      <c r="C13" s="5"/>
      <c r="D13" s="95"/>
      <c r="E13" s="90"/>
      <c r="F13" s="91"/>
      <c r="G13" s="92"/>
      <c r="H13" s="12"/>
    </row>
    <row r="14" spans="1:8" ht="15" customHeight="1" x14ac:dyDescent="0.15">
      <c r="A14" s="80"/>
      <c r="B14" s="19" t="s">
        <v>123</v>
      </c>
      <c r="C14" s="6" t="s">
        <v>124</v>
      </c>
      <c r="D14" s="82"/>
      <c r="E14" s="83" t="str">
        <f>IF(ISBLANK(D14)=0,E15,"")</f>
        <v/>
      </c>
      <c r="F14" s="84"/>
      <c r="G14" s="85"/>
      <c r="H14" s="11"/>
    </row>
    <row r="15" spans="1:8" ht="15" customHeight="1" x14ac:dyDescent="0.15">
      <c r="A15" s="88"/>
      <c r="B15" s="20" t="s">
        <v>125</v>
      </c>
      <c r="C15" s="20" t="s">
        <v>126</v>
      </c>
      <c r="D15" s="14">
        <v>588</v>
      </c>
      <c r="E15" s="90" t="s">
        <v>115</v>
      </c>
      <c r="F15" s="91"/>
      <c r="G15" s="92"/>
      <c r="H15" s="12"/>
    </row>
    <row r="16" spans="1:8" ht="15" customHeight="1" x14ac:dyDescent="0.15">
      <c r="A16" s="80"/>
      <c r="B16" s="19" t="s">
        <v>127</v>
      </c>
      <c r="C16" s="6" t="s">
        <v>124</v>
      </c>
      <c r="D16" s="82"/>
      <c r="E16" s="83" t="str">
        <f>IF(ISBLANK(D16)=0,E17,"")</f>
        <v/>
      </c>
      <c r="F16" s="84"/>
      <c r="G16" s="85"/>
      <c r="H16" s="11"/>
    </row>
    <row r="17" spans="1:8" ht="15" customHeight="1" x14ac:dyDescent="0.15">
      <c r="A17" s="88"/>
      <c r="B17" s="20" t="s">
        <v>125</v>
      </c>
      <c r="C17" s="20" t="s">
        <v>126</v>
      </c>
      <c r="D17" s="14">
        <v>105</v>
      </c>
      <c r="E17" s="90" t="s">
        <v>115</v>
      </c>
      <c r="F17" s="91"/>
      <c r="G17" s="92"/>
      <c r="H17" s="12"/>
    </row>
    <row r="18" spans="1:8" ht="15" customHeight="1" x14ac:dyDescent="0.15">
      <c r="A18" s="80"/>
      <c r="B18" s="19" t="s">
        <v>139</v>
      </c>
      <c r="C18" s="6" t="s">
        <v>124</v>
      </c>
      <c r="D18" s="82"/>
      <c r="E18" s="83" t="str">
        <f>IF(ISBLANK(D18)=0,E19,"")</f>
        <v/>
      </c>
      <c r="F18" s="84"/>
      <c r="G18" s="85"/>
      <c r="H18" s="11"/>
    </row>
    <row r="19" spans="1:8" ht="15" customHeight="1" x14ac:dyDescent="0.15">
      <c r="A19" s="88"/>
      <c r="B19" s="20" t="s">
        <v>125</v>
      </c>
      <c r="C19" s="20" t="s">
        <v>126</v>
      </c>
      <c r="D19" s="14">
        <v>277</v>
      </c>
      <c r="E19" s="90" t="s">
        <v>115</v>
      </c>
      <c r="F19" s="91"/>
      <c r="G19" s="92"/>
      <c r="H19" s="12"/>
    </row>
    <row r="20" spans="1:8" ht="15" customHeight="1" x14ac:dyDescent="0.15">
      <c r="A20" s="80"/>
      <c r="B20" s="19"/>
      <c r="C20" s="6" t="s">
        <v>140</v>
      </c>
      <c r="D20" s="82"/>
      <c r="E20" s="83" t="str">
        <f>IF(ISBLANK(D20)=0,E21,"")</f>
        <v/>
      </c>
      <c r="F20" s="84"/>
      <c r="G20" s="85"/>
      <c r="H20" s="11"/>
    </row>
    <row r="21" spans="1:8" ht="15" customHeight="1" x14ac:dyDescent="0.15">
      <c r="A21" s="88"/>
      <c r="B21" s="20" t="s">
        <v>128</v>
      </c>
      <c r="C21" s="5" t="s">
        <v>141</v>
      </c>
      <c r="D21" s="14">
        <v>30</v>
      </c>
      <c r="E21" s="90" t="s">
        <v>121</v>
      </c>
      <c r="F21" s="91"/>
      <c r="G21" s="92"/>
      <c r="H21" s="12"/>
    </row>
    <row r="22" spans="1:8" ht="15" customHeight="1" x14ac:dyDescent="0.15">
      <c r="A22" s="63"/>
      <c r="B22" s="18"/>
      <c r="C22" s="19" t="s">
        <v>142</v>
      </c>
      <c r="D22" s="82"/>
      <c r="E22" s="83" t="str">
        <f>IF(ISBLANK(D22)=0,E23,"")</f>
        <v/>
      </c>
      <c r="F22" s="96"/>
      <c r="G22" s="97"/>
      <c r="H22" s="11"/>
    </row>
    <row r="23" spans="1:8" ht="15" customHeight="1" x14ac:dyDescent="0.15">
      <c r="A23" s="72"/>
      <c r="B23" s="20" t="s">
        <v>128</v>
      </c>
      <c r="C23" s="20" t="s">
        <v>143</v>
      </c>
      <c r="D23" s="14">
        <v>92</v>
      </c>
      <c r="E23" s="90" t="s">
        <v>144</v>
      </c>
      <c r="F23" s="98"/>
      <c r="G23" s="99"/>
      <c r="H23" s="12"/>
    </row>
    <row r="24" spans="1:8" ht="15" customHeight="1" x14ac:dyDescent="0.15">
      <c r="A24" s="63"/>
      <c r="B24" s="19"/>
      <c r="C24" s="81" t="s">
        <v>145</v>
      </c>
      <c r="D24" s="82"/>
      <c r="E24" s="83" t="str">
        <f>IF(ISBLANK(D24)=0,E25,"")</f>
        <v/>
      </c>
      <c r="F24" s="96"/>
      <c r="G24" s="97"/>
      <c r="H24" s="11"/>
    </row>
    <row r="25" spans="1:8" ht="15" customHeight="1" x14ac:dyDescent="0.15">
      <c r="A25" s="72"/>
      <c r="B25" s="20" t="s">
        <v>128</v>
      </c>
      <c r="C25" s="89" t="s">
        <v>146</v>
      </c>
      <c r="D25" s="14">
        <v>5</v>
      </c>
      <c r="E25" s="90" t="s">
        <v>121</v>
      </c>
      <c r="F25" s="98"/>
      <c r="G25" s="99"/>
      <c r="H25" s="12"/>
    </row>
    <row r="26" spans="1:8" ht="15" customHeight="1" x14ac:dyDescent="0.15">
      <c r="A26" s="63"/>
      <c r="B26" s="19"/>
      <c r="C26" s="81" t="s">
        <v>147</v>
      </c>
      <c r="D26" s="82"/>
      <c r="E26" s="83" t="str">
        <f>IF(ISBLANK(D26)=0,E27,"")</f>
        <v/>
      </c>
      <c r="F26" s="96"/>
      <c r="G26" s="97"/>
      <c r="H26" s="11"/>
    </row>
    <row r="27" spans="1:8" ht="15" customHeight="1" x14ac:dyDescent="0.15">
      <c r="A27" s="72"/>
      <c r="B27" s="20" t="s">
        <v>148</v>
      </c>
      <c r="C27" s="89" t="s">
        <v>149</v>
      </c>
      <c r="D27" s="14">
        <v>1</v>
      </c>
      <c r="E27" s="90" t="s">
        <v>150</v>
      </c>
      <c r="F27" s="98"/>
      <c r="G27" s="99"/>
      <c r="H27" s="12"/>
    </row>
    <row r="28" spans="1:8" ht="15" customHeight="1" x14ac:dyDescent="0.15">
      <c r="A28" s="80"/>
      <c r="B28" s="19"/>
      <c r="C28" s="6"/>
      <c r="D28" s="82"/>
      <c r="E28" s="83" t="str">
        <f>IF(ISBLANK(D28)=0,E29,"")</f>
        <v/>
      </c>
      <c r="F28" s="84"/>
      <c r="G28" s="85"/>
      <c r="H28" s="11"/>
    </row>
    <row r="29" spans="1:8" ht="15" customHeight="1" x14ac:dyDescent="0.15">
      <c r="A29" s="88"/>
      <c r="B29" s="20" t="s">
        <v>151</v>
      </c>
      <c r="C29" s="5"/>
      <c r="D29" s="14">
        <v>1</v>
      </c>
      <c r="E29" s="90" t="s">
        <v>150</v>
      </c>
      <c r="F29" s="91"/>
      <c r="G29" s="92"/>
      <c r="H29" s="12"/>
    </row>
    <row r="30" spans="1:8" ht="15" customHeight="1" x14ac:dyDescent="0.15">
      <c r="A30" s="80"/>
      <c r="B30" s="19"/>
      <c r="C30" s="6"/>
      <c r="D30" s="82"/>
      <c r="E30" s="83" t="str">
        <f>IF(ISBLANK(D30)=0,E31,"")</f>
        <v/>
      </c>
      <c r="F30" s="84"/>
      <c r="G30" s="85"/>
      <c r="H30" s="11"/>
    </row>
    <row r="31" spans="1:8" ht="15" customHeight="1" x14ac:dyDescent="0.15">
      <c r="A31" s="88"/>
      <c r="B31" s="20" t="s">
        <v>152</v>
      </c>
      <c r="C31" s="5"/>
      <c r="D31" s="14"/>
      <c r="E31" s="90"/>
      <c r="F31" s="91"/>
      <c r="G31" s="92"/>
      <c r="H31" s="12"/>
    </row>
    <row r="32" spans="1:8" ht="15" customHeight="1" x14ac:dyDescent="0.15">
      <c r="A32" s="63"/>
      <c r="B32" s="18"/>
      <c r="C32" s="19"/>
      <c r="D32" s="82"/>
      <c r="E32" s="83" t="str">
        <f>IF(ISBLANK(D32)=0,E33,"")</f>
        <v/>
      </c>
      <c r="F32" s="96"/>
      <c r="G32" s="97"/>
      <c r="H32" s="11"/>
    </row>
    <row r="33" spans="1:8" ht="15" customHeight="1" x14ac:dyDescent="0.15">
      <c r="A33" s="72"/>
      <c r="B33" s="20" t="s">
        <v>133</v>
      </c>
      <c r="C33" s="89" t="s">
        <v>134</v>
      </c>
      <c r="D33" s="14">
        <v>3</v>
      </c>
      <c r="E33" s="90" t="s">
        <v>121</v>
      </c>
      <c r="F33" s="98"/>
      <c r="G33" s="99"/>
      <c r="H33" s="12"/>
    </row>
    <row r="34" spans="1:8" ht="15" customHeight="1" x14ac:dyDescent="0.15">
      <c r="A34" s="63"/>
      <c r="B34" s="109"/>
      <c r="C34" s="6"/>
      <c r="D34" s="82"/>
      <c r="E34" s="83" t="str">
        <f>IF(ISBLANK(D34)=0,E35,"")</f>
        <v/>
      </c>
      <c r="F34" s="96"/>
      <c r="G34" s="97"/>
      <c r="H34" s="11"/>
    </row>
    <row r="35" spans="1:8" ht="15" customHeight="1" x14ac:dyDescent="0.15">
      <c r="A35" s="72"/>
      <c r="B35" s="24"/>
      <c r="C35" s="5"/>
      <c r="D35" s="14"/>
      <c r="E35" s="90"/>
      <c r="F35" s="98"/>
      <c r="G35" s="99"/>
      <c r="H35" s="12"/>
    </row>
    <row r="36" spans="1:8" ht="15" customHeight="1" x14ac:dyDescent="0.15">
      <c r="A36" s="110"/>
      <c r="B36" s="111"/>
      <c r="C36" s="112"/>
      <c r="D36" s="113"/>
      <c r="E36" s="114"/>
      <c r="F36" s="115"/>
      <c r="G36" s="97"/>
      <c r="H36" s="116"/>
    </row>
    <row r="37" spans="1:8" ht="15" customHeight="1" x14ac:dyDescent="0.15">
      <c r="A37" s="117"/>
      <c r="B37" s="117" t="s">
        <v>83</v>
      </c>
      <c r="C37" s="118"/>
      <c r="D37" s="75"/>
      <c r="E37" s="76"/>
      <c r="F37" s="119"/>
      <c r="G37" s="99"/>
      <c r="H37" s="12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4" transitionEvaluation="1" codeName="Sheet11">
    <tabColor rgb="FF00B050"/>
  </sheetPr>
  <dimension ref="A1:H37"/>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sheetView>
  </sheetViews>
  <sheetFormatPr defaultColWidth="13.375" defaultRowHeight="15" customHeight="1" x14ac:dyDescent="0.15"/>
  <cols>
    <col min="1" max="1" width="4.125" style="61" customWidth="1"/>
    <col min="2" max="2" width="24.125" style="61" customWidth="1"/>
    <col min="3" max="3" width="45.625" style="121" customWidth="1"/>
    <col min="4" max="4" width="10.625" style="122" customWidth="1"/>
    <col min="5" max="5" width="5.125" style="123" customWidth="1"/>
    <col min="6" max="6" width="12.625" style="124" customWidth="1"/>
    <col min="7" max="7" width="14.125" style="124" customWidth="1"/>
    <col min="8" max="8" width="27.75" style="125" customWidth="1" collapsed="1"/>
    <col min="9" max="16384" width="13.375" style="62"/>
  </cols>
  <sheetData>
    <row r="1" spans="1:8" ht="15" customHeight="1" x14ac:dyDescent="0.15">
      <c r="A1" s="57"/>
      <c r="B1" s="57" t="s">
        <v>53</v>
      </c>
      <c r="C1" s="57" t="s">
        <v>54</v>
      </c>
      <c r="D1" s="58" t="s">
        <v>55</v>
      </c>
      <c r="E1" s="59" t="s">
        <v>56</v>
      </c>
      <c r="F1" s="59" t="s">
        <v>57</v>
      </c>
      <c r="G1" s="59" t="s">
        <v>58</v>
      </c>
      <c r="H1" s="60" t="s">
        <v>59</v>
      </c>
    </row>
    <row r="2" spans="1:8" ht="15" customHeight="1" x14ac:dyDescent="0.15">
      <c r="A2" s="63"/>
      <c r="B2" s="64" t="str">
        <f>IF(直工内訳Aa!C14="","",+直工内訳Aa!C14)</f>
        <v>4RF</v>
      </c>
      <c r="C2" s="65"/>
      <c r="D2" s="66"/>
      <c r="E2" s="67"/>
      <c r="F2" s="68"/>
      <c r="G2" s="68"/>
      <c r="H2" s="69"/>
    </row>
    <row r="3" spans="1:8" ht="15" customHeight="1" x14ac:dyDescent="0.15">
      <c r="A3" s="72">
        <f>+直工内訳Aa!B15</f>
        <v>5</v>
      </c>
      <c r="B3" s="73" t="str">
        <f>+直工内訳Aa!C15</f>
        <v>屋根防水改修工事</v>
      </c>
      <c r="C3" s="74"/>
      <c r="D3" s="75"/>
      <c r="E3" s="76"/>
      <c r="F3" s="77"/>
      <c r="G3" s="77"/>
      <c r="H3" s="79"/>
    </row>
    <row r="4" spans="1:8" ht="15" customHeight="1" x14ac:dyDescent="0.15">
      <c r="A4" s="80"/>
      <c r="B4" s="19"/>
      <c r="C4" s="81"/>
      <c r="D4" s="82"/>
      <c r="E4" s="83" t="str">
        <f>IF(ISBLANK(D4)=0,E5,"")</f>
        <v/>
      </c>
      <c r="F4" s="84"/>
      <c r="G4" s="85"/>
      <c r="H4" s="11"/>
    </row>
    <row r="5" spans="1:8" ht="15" customHeight="1" x14ac:dyDescent="0.15">
      <c r="A5" s="88"/>
      <c r="B5" s="20" t="s">
        <v>110</v>
      </c>
      <c r="C5" s="89"/>
      <c r="D5" s="14"/>
      <c r="E5" s="90"/>
      <c r="F5" s="91"/>
      <c r="G5" s="92"/>
      <c r="H5" s="12"/>
    </row>
    <row r="6" spans="1:8" ht="15" customHeight="1" x14ac:dyDescent="0.15">
      <c r="A6" s="80"/>
      <c r="B6" s="19" t="s">
        <v>111</v>
      </c>
      <c r="C6" s="81" t="s">
        <v>112</v>
      </c>
      <c r="D6" s="82"/>
      <c r="E6" s="83" t="str">
        <f>IF(ISBLANK(D6)=0,E7,"")</f>
        <v/>
      </c>
      <c r="F6" s="84"/>
      <c r="G6" s="85"/>
      <c r="H6" s="11"/>
    </row>
    <row r="7" spans="1:8" ht="15" customHeight="1" x14ac:dyDescent="0.15">
      <c r="A7" s="88"/>
      <c r="B7" s="20" t="s">
        <v>113</v>
      </c>
      <c r="C7" s="89" t="s">
        <v>114</v>
      </c>
      <c r="D7" s="14">
        <v>268</v>
      </c>
      <c r="E7" s="90" t="s">
        <v>115</v>
      </c>
      <c r="F7" s="91"/>
      <c r="G7" s="92"/>
      <c r="H7" s="12"/>
    </row>
    <row r="8" spans="1:8" ht="15" customHeight="1" x14ac:dyDescent="0.15">
      <c r="A8" s="80"/>
      <c r="B8" s="19" t="s">
        <v>111</v>
      </c>
      <c r="C8" s="6" t="s">
        <v>116</v>
      </c>
      <c r="D8" s="94"/>
      <c r="E8" s="83" t="str">
        <f>IF(ISBLANK(D8)=0,E9,"")</f>
        <v/>
      </c>
      <c r="F8" s="84"/>
      <c r="G8" s="85"/>
      <c r="H8" s="11"/>
    </row>
    <row r="9" spans="1:8" ht="15" customHeight="1" x14ac:dyDescent="0.15">
      <c r="A9" s="88"/>
      <c r="B9" s="20" t="s">
        <v>117</v>
      </c>
      <c r="C9" s="5" t="s">
        <v>118</v>
      </c>
      <c r="D9" s="95">
        <v>268</v>
      </c>
      <c r="E9" s="90" t="s">
        <v>115</v>
      </c>
      <c r="F9" s="91"/>
      <c r="G9" s="92"/>
      <c r="H9" s="12"/>
    </row>
    <row r="10" spans="1:8" ht="15" customHeight="1" x14ac:dyDescent="0.15">
      <c r="A10" s="80"/>
      <c r="B10" s="19"/>
      <c r="C10" s="6"/>
      <c r="D10" s="94"/>
      <c r="E10" s="83" t="str">
        <f>IF(ISBLANK(D10)=0,E11,"")</f>
        <v/>
      </c>
      <c r="F10" s="84"/>
      <c r="G10" s="85"/>
      <c r="H10" s="11"/>
    </row>
    <row r="11" spans="1:8" ht="15" customHeight="1" x14ac:dyDescent="0.15">
      <c r="A11" s="88"/>
      <c r="B11" s="20" t="s">
        <v>119</v>
      </c>
      <c r="C11" s="5" t="s">
        <v>120</v>
      </c>
      <c r="D11" s="95">
        <v>4</v>
      </c>
      <c r="E11" s="90" t="s">
        <v>121</v>
      </c>
      <c r="F11" s="91"/>
      <c r="G11" s="92"/>
      <c r="H11" s="12"/>
    </row>
    <row r="12" spans="1:8" ht="15" customHeight="1" x14ac:dyDescent="0.15">
      <c r="A12" s="80"/>
      <c r="B12" s="19"/>
      <c r="C12" s="6"/>
      <c r="D12" s="94"/>
      <c r="E12" s="83" t="str">
        <f>IF(ISBLANK(D12)=0,E13,"")</f>
        <v/>
      </c>
      <c r="F12" s="84"/>
      <c r="G12" s="85"/>
      <c r="H12" s="11"/>
    </row>
    <row r="13" spans="1:8" ht="15" customHeight="1" x14ac:dyDescent="0.15">
      <c r="A13" s="88"/>
      <c r="B13" s="20" t="s">
        <v>122</v>
      </c>
      <c r="C13" s="5"/>
      <c r="D13" s="95"/>
      <c r="E13" s="90"/>
      <c r="F13" s="91"/>
      <c r="G13" s="92"/>
      <c r="H13" s="12"/>
    </row>
    <row r="14" spans="1:8" ht="15" customHeight="1" x14ac:dyDescent="0.15">
      <c r="A14" s="80"/>
      <c r="B14" s="19" t="s">
        <v>123</v>
      </c>
      <c r="C14" s="6" t="s">
        <v>124</v>
      </c>
      <c r="D14" s="82"/>
      <c r="E14" s="83" t="str">
        <f>IF(ISBLANK(D14)=0,E15,"")</f>
        <v/>
      </c>
      <c r="F14" s="84"/>
      <c r="G14" s="85"/>
      <c r="H14" s="11"/>
    </row>
    <row r="15" spans="1:8" ht="15" customHeight="1" x14ac:dyDescent="0.15">
      <c r="A15" s="88"/>
      <c r="B15" s="20" t="s">
        <v>125</v>
      </c>
      <c r="C15" s="20" t="s">
        <v>126</v>
      </c>
      <c r="D15" s="14">
        <v>236</v>
      </c>
      <c r="E15" s="90" t="s">
        <v>115</v>
      </c>
      <c r="F15" s="91"/>
      <c r="G15" s="92"/>
      <c r="H15" s="12"/>
    </row>
    <row r="16" spans="1:8" ht="15" customHeight="1" x14ac:dyDescent="0.15">
      <c r="A16" s="80"/>
      <c r="B16" s="19" t="s">
        <v>127</v>
      </c>
      <c r="C16" s="6" t="s">
        <v>124</v>
      </c>
      <c r="D16" s="82"/>
      <c r="E16" s="83" t="str">
        <f>IF(ISBLANK(D16)=0,E17,"")</f>
        <v/>
      </c>
      <c r="F16" s="84"/>
      <c r="G16" s="85"/>
      <c r="H16" s="11"/>
    </row>
    <row r="17" spans="1:8" ht="15" customHeight="1" x14ac:dyDescent="0.15">
      <c r="A17" s="88"/>
      <c r="B17" s="20" t="s">
        <v>125</v>
      </c>
      <c r="C17" s="20" t="s">
        <v>126</v>
      </c>
      <c r="D17" s="14">
        <v>30.4</v>
      </c>
      <c r="E17" s="90" t="s">
        <v>115</v>
      </c>
      <c r="F17" s="91"/>
      <c r="G17" s="92"/>
      <c r="H17" s="12"/>
    </row>
    <row r="18" spans="1:8" ht="15" customHeight="1" x14ac:dyDescent="0.15">
      <c r="A18" s="80"/>
      <c r="B18" s="18"/>
      <c r="C18" s="19" t="s">
        <v>153</v>
      </c>
      <c r="D18" s="82"/>
      <c r="E18" s="83" t="str">
        <f>IF(ISBLANK(D18)=0,E19,"")</f>
        <v/>
      </c>
      <c r="F18" s="84"/>
      <c r="G18" s="85"/>
      <c r="H18" s="11"/>
    </row>
    <row r="19" spans="1:8" ht="15" customHeight="1" x14ac:dyDescent="0.15">
      <c r="A19" s="88"/>
      <c r="B19" s="20" t="s">
        <v>128</v>
      </c>
      <c r="C19" s="20" t="s">
        <v>154</v>
      </c>
      <c r="D19" s="14">
        <v>3</v>
      </c>
      <c r="E19" s="90" t="s">
        <v>121</v>
      </c>
      <c r="F19" s="91"/>
      <c r="G19" s="92"/>
      <c r="H19" s="12"/>
    </row>
    <row r="20" spans="1:8" ht="15" customHeight="1" x14ac:dyDescent="0.15">
      <c r="A20" s="80"/>
      <c r="B20" s="19"/>
      <c r="C20" s="6"/>
      <c r="D20" s="82"/>
      <c r="E20" s="83" t="str">
        <f>IF(ISBLANK(D20)=0,E21,"")</f>
        <v/>
      </c>
      <c r="F20" s="84"/>
      <c r="G20" s="85"/>
      <c r="H20" s="11"/>
    </row>
    <row r="21" spans="1:8" ht="15" customHeight="1" x14ac:dyDescent="0.15">
      <c r="A21" s="88"/>
      <c r="B21" s="20" t="s">
        <v>152</v>
      </c>
      <c r="C21" s="5"/>
      <c r="D21" s="14"/>
      <c r="E21" s="90"/>
      <c r="F21" s="91"/>
      <c r="G21" s="92"/>
      <c r="H21" s="12"/>
    </row>
    <row r="22" spans="1:8" ht="15" customHeight="1" x14ac:dyDescent="0.15">
      <c r="A22" s="63"/>
      <c r="B22" s="18"/>
      <c r="C22" s="19"/>
      <c r="D22" s="82"/>
      <c r="E22" s="83" t="str">
        <f>IF(ISBLANK(D22)=0,E23,"")</f>
        <v/>
      </c>
      <c r="F22" s="96"/>
      <c r="G22" s="97"/>
      <c r="H22" s="11"/>
    </row>
    <row r="23" spans="1:8" ht="15" customHeight="1" x14ac:dyDescent="0.15">
      <c r="A23" s="72"/>
      <c r="B23" s="20" t="s">
        <v>133</v>
      </c>
      <c r="C23" s="89" t="s">
        <v>134</v>
      </c>
      <c r="D23" s="14">
        <v>4</v>
      </c>
      <c r="E23" s="90" t="s">
        <v>121</v>
      </c>
      <c r="F23" s="98"/>
      <c r="G23" s="99"/>
      <c r="H23" s="12"/>
    </row>
    <row r="24" spans="1:8" ht="15" customHeight="1" x14ac:dyDescent="0.15">
      <c r="A24" s="63"/>
      <c r="B24" s="19"/>
      <c r="C24" s="81"/>
      <c r="D24" s="82"/>
      <c r="E24" s="83" t="str">
        <f>IF(ISBLANK(D24)=0,E25,"")</f>
        <v/>
      </c>
      <c r="F24" s="96"/>
      <c r="G24" s="97"/>
      <c r="H24" s="11"/>
    </row>
    <row r="25" spans="1:8" ht="15" customHeight="1" x14ac:dyDescent="0.15">
      <c r="A25" s="72"/>
      <c r="B25" s="20"/>
      <c r="C25" s="5"/>
      <c r="D25" s="14"/>
      <c r="E25" s="90"/>
      <c r="F25" s="98"/>
      <c r="G25" s="99"/>
      <c r="H25" s="12"/>
    </row>
    <row r="26" spans="1:8" ht="15" customHeight="1" x14ac:dyDescent="0.15">
      <c r="A26" s="63"/>
      <c r="B26" s="18"/>
      <c r="C26" s="19"/>
      <c r="D26" s="82"/>
      <c r="E26" s="83" t="str">
        <f>IF(ISBLANK(D26)=0,E27,"")</f>
        <v/>
      </c>
      <c r="F26" s="96"/>
      <c r="G26" s="97"/>
      <c r="H26" s="11"/>
    </row>
    <row r="27" spans="1:8" ht="15" customHeight="1" x14ac:dyDescent="0.15">
      <c r="A27" s="72"/>
      <c r="B27" s="20"/>
      <c r="C27" s="89"/>
      <c r="D27" s="14"/>
      <c r="E27" s="90"/>
      <c r="F27" s="98"/>
      <c r="G27" s="99"/>
      <c r="H27" s="12"/>
    </row>
    <row r="28" spans="1:8" ht="15" customHeight="1" x14ac:dyDescent="0.15">
      <c r="A28" s="100"/>
      <c r="B28" s="101"/>
      <c r="C28" s="102"/>
      <c r="D28" s="103"/>
      <c r="E28" s="104" t="str">
        <f t="shared" ref="E28" si="0">IF(ISBLANK(D28)=0,E29,"")</f>
        <v/>
      </c>
      <c r="F28" s="105"/>
      <c r="G28" s="106"/>
      <c r="H28" s="13"/>
    </row>
    <row r="29" spans="1:8" ht="15" customHeight="1" x14ac:dyDescent="0.15">
      <c r="A29" s="72"/>
      <c r="B29" s="24"/>
      <c r="C29" s="5"/>
      <c r="D29" s="14"/>
      <c r="E29" s="90"/>
      <c r="F29" s="98"/>
      <c r="G29" s="99"/>
      <c r="H29" s="12"/>
    </row>
    <row r="30" spans="1:8" ht="15" customHeight="1" x14ac:dyDescent="0.15">
      <c r="A30" s="100"/>
      <c r="B30" s="101"/>
      <c r="C30" s="102"/>
      <c r="D30" s="103"/>
      <c r="E30" s="104" t="str">
        <f t="shared" ref="E30" si="1">IF(ISBLANK(D30)=0,E31,"")</f>
        <v/>
      </c>
      <c r="F30" s="105"/>
      <c r="G30" s="106"/>
      <c r="H30" s="13"/>
    </row>
    <row r="31" spans="1:8" ht="15" customHeight="1" x14ac:dyDescent="0.15">
      <c r="A31" s="72"/>
      <c r="B31" s="24"/>
      <c r="C31" s="5"/>
      <c r="D31" s="14"/>
      <c r="E31" s="90"/>
      <c r="F31" s="98"/>
      <c r="G31" s="99"/>
      <c r="H31" s="12"/>
    </row>
    <row r="32" spans="1:8" ht="15" customHeight="1" x14ac:dyDescent="0.15">
      <c r="A32" s="100"/>
      <c r="B32" s="101"/>
      <c r="C32" s="102"/>
      <c r="D32" s="103"/>
      <c r="E32" s="104" t="str">
        <f t="shared" ref="E32" si="2">IF(ISBLANK(D32)=0,E33,"")</f>
        <v/>
      </c>
      <c r="F32" s="105"/>
      <c r="G32" s="106"/>
      <c r="H32" s="13"/>
    </row>
    <row r="33" spans="1:8" ht="15" customHeight="1" x14ac:dyDescent="0.15">
      <c r="A33" s="72"/>
      <c r="B33" s="24"/>
      <c r="C33" s="5"/>
      <c r="D33" s="14"/>
      <c r="E33" s="90"/>
      <c r="F33" s="98"/>
      <c r="G33" s="99"/>
      <c r="H33" s="12"/>
    </row>
    <row r="34" spans="1:8" ht="15" customHeight="1" x14ac:dyDescent="0.15">
      <c r="A34" s="63"/>
      <c r="B34" s="109"/>
      <c r="C34" s="6"/>
      <c r="D34" s="82"/>
      <c r="E34" s="83" t="str">
        <f>IF(ISBLANK(D34)=0,E35,"")</f>
        <v/>
      </c>
      <c r="F34" s="96"/>
      <c r="G34" s="97"/>
      <c r="H34" s="11"/>
    </row>
    <row r="35" spans="1:8" ht="15" customHeight="1" x14ac:dyDescent="0.15">
      <c r="A35" s="72"/>
      <c r="B35" s="24"/>
      <c r="C35" s="5"/>
      <c r="D35" s="14"/>
      <c r="E35" s="90"/>
      <c r="F35" s="98"/>
      <c r="G35" s="99"/>
      <c r="H35" s="12"/>
    </row>
    <row r="36" spans="1:8" ht="15" customHeight="1" x14ac:dyDescent="0.15">
      <c r="A36" s="110"/>
      <c r="B36" s="111"/>
      <c r="C36" s="112"/>
      <c r="D36" s="113"/>
      <c r="E36" s="114"/>
      <c r="F36" s="115"/>
      <c r="G36" s="97"/>
      <c r="H36" s="116"/>
    </row>
    <row r="37" spans="1:8" ht="15" customHeight="1" x14ac:dyDescent="0.15">
      <c r="A37" s="117"/>
      <c r="B37" s="117" t="s">
        <v>83</v>
      </c>
      <c r="C37" s="118"/>
      <c r="D37" s="75"/>
      <c r="E37" s="76"/>
      <c r="F37" s="119"/>
      <c r="G37" s="99"/>
      <c r="H37" s="12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G4" transitionEvaluation="1" codeName="Sheet2">
    <tabColor theme="1" tint="0.14999847407452621"/>
  </sheetPr>
  <dimension ref="A1:K37"/>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 style="62" hidden="1" customWidth="1"/>
    <col min="2" max="2" width="4.125" style="62" customWidth="1"/>
    <col min="3" max="3" width="24.125" style="62" customWidth="1"/>
    <col min="4" max="4" width="45.625" style="62" customWidth="1"/>
    <col min="5" max="5" width="10.625" style="177" customWidth="1"/>
    <col min="6" max="6" width="5.125" style="62" customWidth="1"/>
    <col min="7" max="7" width="12.625" style="178" customWidth="1"/>
    <col min="8" max="8" width="14.125" style="124" customWidth="1"/>
    <col min="9" max="10" width="15.125" style="124" hidden="1" customWidth="1"/>
    <col min="11" max="11" width="27.75" style="62" customWidth="1"/>
    <col min="12" max="16384" width="13.375" style="62"/>
  </cols>
  <sheetData>
    <row r="1" spans="2:11" ht="15" customHeight="1" x14ac:dyDescent="0.15">
      <c r="B1" s="127"/>
      <c r="C1" s="57" t="s">
        <v>53</v>
      </c>
      <c r="D1" s="57" t="s">
        <v>54</v>
      </c>
      <c r="E1" s="128" t="s">
        <v>55</v>
      </c>
      <c r="F1" s="57" t="s">
        <v>56</v>
      </c>
      <c r="G1" s="129" t="s">
        <v>57</v>
      </c>
      <c r="H1" s="59" t="s">
        <v>58</v>
      </c>
      <c r="I1" s="59"/>
      <c r="J1" s="59"/>
      <c r="K1" s="130" t="s">
        <v>59</v>
      </c>
    </row>
    <row r="2" spans="2:11" ht="15" customHeight="1" x14ac:dyDescent="0.15">
      <c r="B2" s="133"/>
      <c r="C2" s="212"/>
      <c r="D2" s="135"/>
      <c r="E2" s="136"/>
      <c r="F2" s="110"/>
      <c r="G2" s="137"/>
      <c r="H2" s="68"/>
      <c r="I2" s="68"/>
      <c r="J2" s="68"/>
      <c r="K2" s="213"/>
    </row>
    <row r="3" spans="2:11" ht="15" customHeight="1" x14ac:dyDescent="0.15">
      <c r="B3" s="160"/>
      <c r="C3" s="142"/>
      <c r="D3" s="143"/>
      <c r="E3" s="144"/>
      <c r="F3" s="117"/>
      <c r="G3" s="145"/>
      <c r="H3" s="77"/>
      <c r="I3" s="77"/>
      <c r="J3" s="77"/>
      <c r="K3" s="214"/>
    </row>
    <row r="4" spans="2:11" ht="15" customHeight="1" x14ac:dyDescent="0.15">
      <c r="B4" s="133"/>
      <c r="C4" s="163"/>
      <c r="D4" s="110"/>
      <c r="E4" s="170"/>
      <c r="F4" s="171"/>
      <c r="G4" s="137"/>
      <c r="H4" s="166"/>
      <c r="I4" s="166"/>
      <c r="J4" s="166"/>
      <c r="K4" s="4"/>
    </row>
    <row r="5" spans="2:11" ht="15" customHeight="1" x14ac:dyDescent="0.15">
      <c r="B5" s="118" t="s">
        <v>60</v>
      </c>
      <c r="C5" s="118" t="s">
        <v>61</v>
      </c>
      <c r="D5" s="117"/>
      <c r="E5" s="173"/>
      <c r="F5" s="7"/>
      <c r="G5" s="145"/>
      <c r="H5" s="77"/>
      <c r="I5" s="77"/>
      <c r="J5" s="77"/>
      <c r="K5" s="142"/>
    </row>
    <row r="6" spans="2:11" ht="15" customHeight="1" x14ac:dyDescent="0.15">
      <c r="B6" s="110"/>
      <c r="C6" s="159"/>
      <c r="D6" s="163"/>
      <c r="E6" s="215"/>
      <c r="F6" s="165" t="str">
        <f>IF(E6="","","式")</f>
        <v/>
      </c>
      <c r="G6" s="216"/>
      <c r="H6" s="166"/>
      <c r="I6" s="175"/>
      <c r="J6" s="176"/>
      <c r="K6" s="2"/>
    </row>
    <row r="7" spans="2:11" ht="15" customHeight="1" x14ac:dyDescent="0.15">
      <c r="B7" s="117" t="str">
        <f>IF(ISBLANK(C7)=0,"a","")</f>
        <v>a</v>
      </c>
      <c r="C7" s="161" t="s">
        <v>62</v>
      </c>
      <c r="D7" s="117"/>
      <c r="E7" s="217">
        <f>IF(ISBLANK(C7)=0,1,"")</f>
        <v>1</v>
      </c>
      <c r="F7" s="7" t="str">
        <f t="shared" ref="F7" si="0">IF(C7="","","式")</f>
        <v>式</v>
      </c>
      <c r="G7" s="145"/>
      <c r="H7" s="77"/>
      <c r="I7" s="76"/>
      <c r="J7" s="76"/>
      <c r="K7" s="218"/>
    </row>
    <row r="8" spans="2:11" ht="15" customHeight="1" x14ac:dyDescent="0.15">
      <c r="B8" s="133"/>
      <c r="C8" s="163"/>
      <c r="D8" s="110"/>
      <c r="E8" s="219"/>
      <c r="F8" s="171"/>
      <c r="G8" s="216"/>
      <c r="H8" s="166"/>
      <c r="I8" s="175"/>
      <c r="J8" s="175"/>
      <c r="K8" s="2"/>
    </row>
    <row r="9" spans="2:11" ht="15" customHeight="1" x14ac:dyDescent="0.15">
      <c r="B9" s="160"/>
      <c r="C9" s="117" t="s">
        <v>63</v>
      </c>
      <c r="D9" s="117"/>
      <c r="E9" s="179"/>
      <c r="F9" s="117"/>
      <c r="G9" s="145"/>
      <c r="H9" s="77"/>
      <c r="I9" s="76"/>
      <c r="J9" s="76"/>
      <c r="K9" s="220"/>
    </row>
    <row r="10" spans="2:11" ht="15" customHeight="1" x14ac:dyDescent="0.15">
      <c r="B10" s="221"/>
      <c r="C10" s="222"/>
      <c r="D10" s="222"/>
      <c r="E10" s="223"/>
      <c r="F10" s="222"/>
      <c r="G10" s="224"/>
      <c r="H10" s="225"/>
      <c r="I10" s="211"/>
      <c r="J10" s="211"/>
      <c r="K10" s="2"/>
    </row>
    <row r="11" spans="2:11" ht="15" customHeight="1" x14ac:dyDescent="0.15">
      <c r="B11" s="160"/>
      <c r="C11" s="117"/>
      <c r="D11" s="117"/>
      <c r="E11" s="179"/>
      <c r="F11" s="117"/>
      <c r="G11" s="145"/>
      <c r="H11" s="77"/>
      <c r="I11" s="76"/>
      <c r="J11" s="76"/>
      <c r="K11" s="220"/>
    </row>
    <row r="12" spans="2:11" ht="15" customHeight="1" x14ac:dyDescent="0.15">
      <c r="B12" s="133"/>
      <c r="C12" s="163"/>
      <c r="D12" s="110"/>
      <c r="E12" s="136"/>
      <c r="F12" s="110"/>
      <c r="G12" s="137"/>
      <c r="H12" s="68"/>
      <c r="I12" s="68"/>
      <c r="J12" s="68"/>
      <c r="K12" s="226"/>
    </row>
    <row r="13" spans="2:11" ht="15" customHeight="1" x14ac:dyDescent="0.15">
      <c r="B13" s="160"/>
      <c r="C13" s="118"/>
      <c r="D13" s="117"/>
      <c r="E13" s="179"/>
      <c r="F13" s="117"/>
      <c r="G13" s="145"/>
      <c r="H13" s="77"/>
      <c r="I13" s="77"/>
      <c r="J13" s="77"/>
      <c r="K13" s="227"/>
    </row>
    <row r="14" spans="2:11" ht="15" customHeight="1" x14ac:dyDescent="0.15">
      <c r="B14" s="133"/>
      <c r="C14" s="163"/>
      <c r="D14" s="110"/>
      <c r="E14" s="136"/>
      <c r="F14" s="110"/>
      <c r="G14" s="137"/>
      <c r="H14" s="68"/>
      <c r="I14" s="68"/>
      <c r="J14" s="68"/>
      <c r="K14" s="228"/>
    </row>
    <row r="15" spans="2:11" ht="15" customHeight="1" x14ac:dyDescent="0.15">
      <c r="B15" s="160" t="s">
        <v>64</v>
      </c>
      <c r="C15" s="118" t="s">
        <v>65</v>
      </c>
      <c r="D15" s="117"/>
      <c r="E15" s="179"/>
      <c r="F15" s="117"/>
      <c r="G15" s="145"/>
      <c r="H15" s="77"/>
      <c r="I15" s="77"/>
      <c r="J15" s="77"/>
      <c r="K15" s="227"/>
    </row>
    <row r="16" spans="2:11" ht="15" customHeight="1" x14ac:dyDescent="0.15">
      <c r="B16" s="110"/>
      <c r="C16" s="159"/>
      <c r="D16" s="110"/>
      <c r="E16" s="215" t="str">
        <f>IF(SUM(E6)=0,"",1)</f>
        <v/>
      </c>
      <c r="F16" s="165" t="str">
        <f>IF(E16="","","式")</f>
        <v/>
      </c>
      <c r="G16" s="216"/>
      <c r="H16" s="229"/>
      <c r="I16" s="175"/>
      <c r="J16" s="176"/>
      <c r="K16" s="230"/>
    </row>
    <row r="17" spans="2:11" ht="15" customHeight="1" x14ac:dyDescent="0.15">
      <c r="B17" s="117" t="s">
        <v>66</v>
      </c>
      <c r="C17" s="161" t="s">
        <v>67</v>
      </c>
      <c r="D17" s="117"/>
      <c r="E17" s="217">
        <v>1</v>
      </c>
      <c r="F17" s="117" t="s">
        <v>68</v>
      </c>
      <c r="G17" s="76"/>
      <c r="H17" s="77"/>
      <c r="I17" s="76"/>
      <c r="J17" s="76"/>
      <c r="K17" s="231"/>
    </row>
    <row r="18" spans="2:11" ht="15" customHeight="1" x14ac:dyDescent="0.15">
      <c r="B18" s="110"/>
      <c r="C18" s="159"/>
      <c r="D18" s="110"/>
      <c r="E18" s="215" t="str">
        <f>IF(SUM(E6)=0,"",1)</f>
        <v/>
      </c>
      <c r="F18" s="165" t="str">
        <f t="shared" ref="F18" si="1">IF(E18="","","式")</f>
        <v/>
      </c>
      <c r="G18" s="216"/>
      <c r="H18" s="229"/>
      <c r="I18" s="175"/>
      <c r="J18" s="176"/>
      <c r="K18" s="232"/>
    </row>
    <row r="19" spans="2:11" ht="15" customHeight="1" x14ac:dyDescent="0.15">
      <c r="B19" s="117" t="s">
        <v>69</v>
      </c>
      <c r="C19" s="161" t="s">
        <v>70</v>
      </c>
      <c r="D19" s="117"/>
      <c r="E19" s="217">
        <v>1</v>
      </c>
      <c r="F19" s="117" t="s">
        <v>68</v>
      </c>
      <c r="G19" s="145"/>
      <c r="H19" s="77"/>
      <c r="I19" s="76"/>
      <c r="J19" s="76"/>
      <c r="K19" s="233"/>
    </row>
    <row r="20" spans="2:11" ht="15" customHeight="1" x14ac:dyDescent="0.15">
      <c r="B20" s="110"/>
      <c r="C20" s="159"/>
      <c r="D20" s="110"/>
      <c r="E20" s="215" t="str">
        <f>IF(SUM(E6)=0,"",1)</f>
        <v/>
      </c>
      <c r="F20" s="165" t="str">
        <f t="shared" ref="F20" si="2">IF(E20="","","式")</f>
        <v/>
      </c>
      <c r="G20" s="216"/>
      <c r="H20" s="166"/>
      <c r="I20" s="175"/>
      <c r="J20" s="176"/>
      <c r="K20" s="232"/>
    </row>
    <row r="21" spans="2:11" ht="15" customHeight="1" x14ac:dyDescent="0.15">
      <c r="B21" s="117" t="s">
        <v>71</v>
      </c>
      <c r="C21" s="161" t="s">
        <v>72</v>
      </c>
      <c r="D21" s="117"/>
      <c r="E21" s="217">
        <v>1</v>
      </c>
      <c r="F21" s="117" t="s">
        <v>68</v>
      </c>
      <c r="G21" s="145"/>
      <c r="H21" s="77"/>
      <c r="I21" s="76"/>
      <c r="J21" s="76"/>
      <c r="K21" s="233"/>
    </row>
    <row r="22" spans="2:11" ht="15" customHeight="1" x14ac:dyDescent="0.15">
      <c r="B22" s="133"/>
      <c r="C22" s="163"/>
      <c r="D22" s="110"/>
      <c r="E22" s="219"/>
      <c r="F22" s="171"/>
      <c r="G22" s="216"/>
      <c r="H22" s="166"/>
      <c r="I22" s="175"/>
      <c r="J22" s="175"/>
      <c r="K22" s="228"/>
    </row>
    <row r="23" spans="2:11" ht="15" customHeight="1" x14ac:dyDescent="0.15">
      <c r="B23" s="160"/>
      <c r="C23" s="117" t="s">
        <v>63</v>
      </c>
      <c r="D23" s="117"/>
      <c r="E23" s="179"/>
      <c r="F23" s="117"/>
      <c r="G23" s="145"/>
      <c r="H23" s="77"/>
      <c r="I23" s="76"/>
      <c r="J23" s="76"/>
      <c r="K23" s="227"/>
    </row>
    <row r="24" spans="2:11" ht="15" customHeight="1" x14ac:dyDescent="0.15">
      <c r="B24" s="221"/>
      <c r="C24" s="222"/>
      <c r="D24" s="222"/>
      <c r="E24" s="223"/>
      <c r="F24" s="222"/>
      <c r="G24" s="224"/>
      <c r="H24" s="225"/>
      <c r="I24" s="211"/>
      <c r="J24" s="211"/>
      <c r="K24" s="2"/>
    </row>
    <row r="25" spans="2:11" ht="15" customHeight="1" x14ac:dyDescent="0.15">
      <c r="B25" s="160"/>
      <c r="C25" s="117"/>
      <c r="D25" s="117"/>
      <c r="E25" s="179"/>
      <c r="F25" s="117"/>
      <c r="G25" s="145"/>
      <c r="H25" s="77"/>
      <c r="I25" s="76"/>
      <c r="J25" s="76"/>
      <c r="K25" s="220"/>
    </row>
    <row r="26" spans="2:11" ht="15" customHeight="1" x14ac:dyDescent="0.15">
      <c r="B26" s="133"/>
      <c r="C26" s="163"/>
      <c r="D26" s="110"/>
      <c r="E26" s="136"/>
      <c r="F26" s="110"/>
      <c r="G26" s="137"/>
      <c r="H26" s="68"/>
      <c r="I26" s="68"/>
      <c r="J26" s="68"/>
      <c r="K26" s="226"/>
    </row>
    <row r="27" spans="2:11" ht="15" customHeight="1" x14ac:dyDescent="0.15">
      <c r="B27" s="160"/>
      <c r="C27" s="118"/>
      <c r="D27" s="117"/>
      <c r="E27" s="179"/>
      <c r="F27" s="117"/>
      <c r="G27" s="145"/>
      <c r="H27" s="77"/>
      <c r="I27" s="77"/>
      <c r="J27" s="77"/>
      <c r="K27" s="227"/>
    </row>
    <row r="28" spans="2:11" ht="15" customHeight="1" x14ac:dyDescent="0.15">
      <c r="B28" s="133"/>
      <c r="C28" s="163"/>
      <c r="D28" s="163" t="s">
        <v>73</v>
      </c>
      <c r="E28" s="136"/>
      <c r="F28" s="110"/>
      <c r="G28" s="137"/>
      <c r="H28" s="166"/>
      <c r="I28" s="166"/>
      <c r="J28" s="166"/>
      <c r="K28" s="234"/>
    </row>
    <row r="29" spans="2:11" ht="15" customHeight="1" x14ac:dyDescent="0.15">
      <c r="B29" s="160" t="s">
        <v>74</v>
      </c>
      <c r="C29" s="118" t="str">
        <f>IF(OR(工事設計書!$B$2="工事設計書",工事設計書!$B$2="工事変更設計書"),"工事価格（合計）","委託価格（合計）")</f>
        <v>工事価格（合計）</v>
      </c>
      <c r="D29" s="117"/>
      <c r="E29" s="144"/>
      <c r="F29" s="117"/>
      <c r="G29" s="145"/>
      <c r="H29" s="77"/>
      <c r="I29" s="77"/>
      <c r="J29" s="77"/>
      <c r="K29" s="233"/>
    </row>
    <row r="30" spans="2:11" ht="15" customHeight="1" x14ac:dyDescent="0.15">
      <c r="B30" s="133"/>
      <c r="C30" s="163"/>
      <c r="D30" s="110"/>
      <c r="E30" s="136"/>
      <c r="F30" s="110"/>
      <c r="G30" s="137"/>
      <c r="H30" s="166"/>
      <c r="I30" s="166"/>
      <c r="J30" s="166"/>
      <c r="K30" s="70"/>
    </row>
    <row r="31" spans="2:11" ht="15" customHeight="1" x14ac:dyDescent="0.15">
      <c r="B31" s="160"/>
      <c r="C31" s="118" t="s">
        <v>75</v>
      </c>
      <c r="D31" s="117"/>
      <c r="E31" s="144"/>
      <c r="F31" s="117"/>
      <c r="G31" s="145"/>
      <c r="H31" s="77"/>
      <c r="I31" s="77"/>
      <c r="J31" s="77"/>
      <c r="K31" s="235">
        <v>0.1</v>
      </c>
    </row>
    <row r="32" spans="2:11" ht="15" customHeight="1" x14ac:dyDescent="0.15">
      <c r="B32" s="221"/>
      <c r="C32" s="222"/>
      <c r="D32" s="222"/>
      <c r="E32" s="223"/>
      <c r="F32" s="222"/>
      <c r="G32" s="224"/>
      <c r="H32" s="225"/>
      <c r="I32" s="211"/>
      <c r="J32" s="211"/>
      <c r="K32" s="2"/>
    </row>
    <row r="33" spans="2:11" ht="15" customHeight="1" x14ac:dyDescent="0.15">
      <c r="B33" s="160"/>
      <c r="C33" s="117"/>
      <c r="D33" s="117"/>
      <c r="E33" s="179"/>
      <c r="F33" s="117"/>
      <c r="G33" s="145"/>
      <c r="H33" s="77"/>
      <c r="I33" s="76"/>
      <c r="J33" s="76"/>
      <c r="K33" s="220"/>
    </row>
    <row r="34" spans="2:11" ht="15" customHeight="1" x14ac:dyDescent="0.15">
      <c r="B34" s="133"/>
      <c r="C34" s="163"/>
      <c r="D34" s="110"/>
      <c r="E34" s="136"/>
      <c r="F34" s="110"/>
      <c r="G34" s="137"/>
      <c r="H34" s="68"/>
      <c r="I34" s="68"/>
      <c r="J34" s="68"/>
      <c r="K34" s="226"/>
    </row>
    <row r="35" spans="2:11" ht="15" customHeight="1" x14ac:dyDescent="0.15">
      <c r="B35" s="160"/>
      <c r="C35" s="118"/>
      <c r="D35" s="117"/>
      <c r="E35" s="179"/>
      <c r="F35" s="117"/>
      <c r="G35" s="145"/>
      <c r="H35" s="77"/>
      <c r="I35" s="77"/>
      <c r="J35" s="77"/>
      <c r="K35" s="227"/>
    </row>
    <row r="36" spans="2:11" ht="15" customHeight="1" x14ac:dyDescent="0.15">
      <c r="B36" s="133"/>
      <c r="C36" s="163"/>
      <c r="D36" s="110"/>
      <c r="E36" s="136"/>
      <c r="F36" s="110"/>
      <c r="G36" s="137"/>
      <c r="H36" s="166"/>
      <c r="I36" s="166"/>
      <c r="J36" s="166"/>
      <c r="K36" s="232"/>
    </row>
    <row r="37" spans="2:11" ht="15" customHeight="1" x14ac:dyDescent="0.15">
      <c r="B37" s="160" t="s">
        <v>76</v>
      </c>
      <c r="C37" s="118" t="str">
        <f>IF(OR(工事設計書!$B$2="工事設計書",工事設計書!$B$2="工事変更設計書"),"総工事費（総合計）","総委託費")</f>
        <v>総工事費（総合計）</v>
      </c>
      <c r="D37" s="118"/>
      <c r="E37" s="186"/>
      <c r="F37" s="117"/>
      <c r="G37" s="236"/>
      <c r="H37" s="77"/>
      <c r="I37" s="77"/>
      <c r="J37" s="77"/>
      <c r="K37" s="237"/>
    </row>
  </sheetData>
  <dataConsolidate/>
  <phoneticPr fontId="19"/>
  <dataValidations count="1">
    <dataValidation type="list" allowBlank="1" showInputMessage="1" showErrorMessage="1" sqref="C7">
      <formula1>#REF!</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H6" transitionEvaluation="1" codeName="Sheet3">
    <tabColor rgb="FF00B050"/>
  </sheetPr>
  <dimension ref="A1:K81"/>
  <sheetViews>
    <sheetView showGridLines="0" view="pageBreakPreview" zoomScale="80" zoomScaleNormal="75" zoomScaleSheetLayoutView="80" workbookViewId="0">
      <pane xSplit="7" ySplit="5" topLeftCell="H6"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62" hidden="1" customWidth="1"/>
    <col min="2" max="2" width="4.125" style="62" customWidth="1"/>
    <col min="3" max="3" width="24.125" style="62" customWidth="1"/>
    <col min="4" max="4" width="45.625" style="62" customWidth="1"/>
    <col min="5" max="5" width="10.625" style="177" customWidth="1"/>
    <col min="6" max="6" width="5.125" style="62" customWidth="1"/>
    <col min="7" max="7" width="12.625" style="178" customWidth="1"/>
    <col min="8" max="8" width="14.125" style="62" customWidth="1"/>
    <col min="9" max="9" width="22.875" style="123" hidden="1" customWidth="1"/>
    <col min="10" max="10" width="5" style="123" hidden="1" customWidth="1"/>
    <col min="11" max="11" width="27.75" style="62" customWidth="1"/>
    <col min="12" max="16384" width="13.375" style="62"/>
  </cols>
  <sheetData>
    <row r="1" spans="1:11" ht="15" customHeight="1" x14ac:dyDescent="0.15">
      <c r="B1" s="127"/>
      <c r="C1" s="57" t="s">
        <v>53</v>
      </c>
      <c r="D1" s="57" t="s">
        <v>54</v>
      </c>
      <c r="E1" s="128" t="s">
        <v>55</v>
      </c>
      <c r="F1" s="57" t="s">
        <v>56</v>
      </c>
      <c r="G1" s="129" t="s">
        <v>57</v>
      </c>
      <c r="H1" s="57" t="s">
        <v>58</v>
      </c>
      <c r="I1" s="59"/>
      <c r="J1" s="59"/>
      <c r="K1" s="130" t="s">
        <v>59</v>
      </c>
    </row>
    <row r="2" spans="1:11" ht="15" customHeight="1" x14ac:dyDescent="0.15">
      <c r="B2" s="133"/>
      <c r="C2" s="134"/>
      <c r="D2" s="135"/>
      <c r="E2" s="136"/>
      <c r="F2" s="110"/>
      <c r="G2" s="137"/>
      <c r="H2" s="110"/>
      <c r="I2" s="67"/>
      <c r="J2" s="67"/>
      <c r="K2" s="208"/>
    </row>
    <row r="3" spans="1:11" ht="15" customHeight="1" x14ac:dyDescent="0.15">
      <c r="B3" s="118" t="s">
        <v>60</v>
      </c>
      <c r="C3" s="142" t="str">
        <f>工事価格書!C5</f>
        <v>直接工事費</v>
      </c>
      <c r="D3" s="143"/>
      <c r="E3" s="144"/>
      <c r="F3" s="117"/>
      <c r="G3" s="145"/>
      <c r="H3" s="117"/>
      <c r="I3" s="76"/>
      <c r="J3" s="76"/>
      <c r="K3" s="209"/>
    </row>
    <row r="4" spans="1:11" ht="15" customHeight="1" x14ac:dyDescent="0.15">
      <c r="B4" s="133"/>
      <c r="C4" s="110"/>
      <c r="D4" s="163" t="str">
        <f>IF(工事価格書!D6="","",工事価格書!D6)</f>
        <v/>
      </c>
      <c r="E4" s="136"/>
      <c r="F4" s="110"/>
      <c r="G4" s="137"/>
      <c r="H4" s="110"/>
      <c r="I4" s="67"/>
      <c r="J4" s="76"/>
      <c r="K4" s="4"/>
    </row>
    <row r="5" spans="1:11" ht="15" customHeight="1" x14ac:dyDescent="0.15">
      <c r="B5" s="117" t="str">
        <f>工事価格書!B7</f>
        <v>a</v>
      </c>
      <c r="C5" s="118" t="str">
        <f>工事価格書!C7</f>
        <v>建築工事</v>
      </c>
      <c r="D5" s="118"/>
      <c r="E5" s="144"/>
      <c r="F5" s="117"/>
      <c r="G5" s="145"/>
      <c r="H5" s="117"/>
      <c r="I5" s="76"/>
      <c r="J5" s="76"/>
      <c r="K5" s="142"/>
    </row>
    <row r="6" spans="1:11" ht="15" customHeight="1" x14ac:dyDescent="0.15">
      <c r="B6" s="133"/>
      <c r="C6" s="6"/>
      <c r="D6" s="3"/>
      <c r="E6" s="164"/>
      <c r="F6" s="165" t="str">
        <f>IF(E6="","","式")</f>
        <v/>
      </c>
      <c r="G6" s="166"/>
      <c r="H6" s="166"/>
      <c r="I6" s="67"/>
      <c r="J6" s="76"/>
      <c r="K6" s="4"/>
    </row>
    <row r="7" spans="1:11" ht="15" customHeight="1" x14ac:dyDescent="0.15">
      <c r="A7" s="61" t="str">
        <f>IF(ISBLANK(C7)=0,"●","")</f>
        <v>●</v>
      </c>
      <c r="B7" s="117">
        <f>IF(ISBLANK(C7)=0,COUNTIF($A$6:A7,"●"),"")</f>
        <v>1</v>
      </c>
      <c r="C7" s="5" t="s">
        <v>77</v>
      </c>
      <c r="D7" s="5"/>
      <c r="E7" s="168">
        <f t="shared" ref="E7" si="0">IF(C7="","",1)</f>
        <v>1</v>
      </c>
      <c r="F7" s="7" t="str">
        <f>IF(C7="","","式")</f>
        <v>式</v>
      </c>
      <c r="G7" s="77"/>
      <c r="H7" s="77"/>
      <c r="I7" s="76"/>
      <c r="J7" s="76"/>
      <c r="K7" s="156"/>
    </row>
    <row r="8" spans="1:11" ht="15" customHeight="1" x14ac:dyDescent="0.15">
      <c r="B8" s="133"/>
      <c r="C8" s="6" t="s">
        <v>78</v>
      </c>
      <c r="D8" s="3"/>
      <c r="E8" s="164"/>
      <c r="F8" s="165" t="str">
        <f t="shared" ref="F8" si="1">IF(E8="","","式")</f>
        <v/>
      </c>
      <c r="G8" s="166"/>
      <c r="H8" s="166"/>
      <c r="I8" s="67"/>
      <c r="J8" s="76"/>
      <c r="K8" s="4"/>
    </row>
    <row r="9" spans="1:11" ht="15" customHeight="1" x14ac:dyDescent="0.15">
      <c r="A9" s="61" t="str">
        <f>IF(ISBLANK(C9)=0,"●","")</f>
        <v>●</v>
      </c>
      <c r="B9" s="117">
        <f>IF(ISBLANK(C9)=0,COUNTIF($A$6:A9,"●"),"")</f>
        <v>2</v>
      </c>
      <c r="C9" s="5" t="s">
        <v>79</v>
      </c>
      <c r="D9" s="5"/>
      <c r="E9" s="168">
        <f t="shared" ref="E9" si="2">IF(C9="","",1)</f>
        <v>1</v>
      </c>
      <c r="F9" s="7" t="str">
        <f t="shared" ref="F9" si="3">IF(C9="","","式")</f>
        <v>式</v>
      </c>
      <c r="G9" s="77"/>
      <c r="H9" s="77"/>
      <c r="I9" s="76"/>
      <c r="J9" s="76"/>
      <c r="K9" s="156"/>
    </row>
    <row r="10" spans="1:11" ht="15" customHeight="1" x14ac:dyDescent="0.15">
      <c r="B10" s="133"/>
      <c r="C10" s="6" t="s">
        <v>80</v>
      </c>
      <c r="D10" s="3"/>
      <c r="E10" s="164"/>
      <c r="F10" s="165" t="str">
        <f t="shared" ref="F10" si="4">IF(E10="","","式")</f>
        <v/>
      </c>
      <c r="G10" s="166"/>
      <c r="H10" s="166"/>
      <c r="I10" s="67"/>
      <c r="J10" s="76"/>
      <c r="K10" s="4"/>
    </row>
    <row r="11" spans="1:11" ht="15" customHeight="1" x14ac:dyDescent="0.15">
      <c r="A11" s="61" t="str">
        <f t="shared" ref="A11" si="5">IF(ISBLANK(C11)=0,"●","")</f>
        <v>●</v>
      </c>
      <c r="B11" s="117">
        <v>3</v>
      </c>
      <c r="C11" s="5" t="s">
        <v>79</v>
      </c>
      <c r="D11" s="5"/>
      <c r="E11" s="168">
        <f t="shared" ref="E11:E13" si="6">IF(C11="","",1)</f>
        <v>1</v>
      </c>
      <c r="F11" s="7" t="str">
        <f t="shared" ref="F11" si="7">IF(C11="","","式")</f>
        <v>式</v>
      </c>
      <c r="G11" s="77"/>
      <c r="H11" s="77"/>
      <c r="I11" s="76"/>
      <c r="J11" s="76"/>
      <c r="K11" s="156"/>
    </row>
    <row r="12" spans="1:11" ht="15" customHeight="1" x14ac:dyDescent="0.15">
      <c r="B12" s="133"/>
      <c r="C12" s="6" t="s">
        <v>81</v>
      </c>
      <c r="D12" s="3"/>
      <c r="E12" s="164"/>
      <c r="F12" s="165" t="str">
        <f t="shared" ref="F12" si="8">IF(E12="","","式")</f>
        <v/>
      </c>
      <c r="G12" s="166"/>
      <c r="H12" s="166"/>
      <c r="I12" s="67"/>
      <c r="J12" s="76"/>
      <c r="K12" s="4"/>
    </row>
    <row r="13" spans="1:11" ht="15" customHeight="1" x14ac:dyDescent="0.15">
      <c r="A13" s="61" t="str">
        <f t="shared" ref="A13" si="9">IF(ISBLANK(C13)=0,"●","")</f>
        <v>●</v>
      </c>
      <c r="B13" s="117">
        <v>4</v>
      </c>
      <c r="C13" s="5" t="s">
        <v>79</v>
      </c>
      <c r="D13" s="5"/>
      <c r="E13" s="168">
        <f t="shared" si="6"/>
        <v>1</v>
      </c>
      <c r="F13" s="7" t="str">
        <f t="shared" ref="F13" si="10">IF(C13="","","式")</f>
        <v>式</v>
      </c>
      <c r="G13" s="77"/>
      <c r="H13" s="77"/>
      <c r="I13" s="76"/>
      <c r="J13" s="76"/>
      <c r="K13" s="156"/>
    </row>
    <row r="14" spans="1:11" ht="15" customHeight="1" x14ac:dyDescent="0.15">
      <c r="B14" s="133"/>
      <c r="C14" s="6" t="s">
        <v>82</v>
      </c>
      <c r="D14" s="3"/>
      <c r="E14" s="164"/>
      <c r="F14" s="165" t="str">
        <f t="shared" ref="F14" si="11">IF(E14="","","式")</f>
        <v/>
      </c>
      <c r="G14" s="166"/>
      <c r="H14" s="166"/>
      <c r="I14" s="67"/>
      <c r="J14" s="76"/>
      <c r="K14" s="4"/>
    </row>
    <row r="15" spans="1:11" ht="15" customHeight="1" x14ac:dyDescent="0.15">
      <c r="A15" s="61" t="str">
        <f t="shared" ref="A15" si="12">IF(ISBLANK(C15)=0,"●","")</f>
        <v>●</v>
      </c>
      <c r="B15" s="117">
        <v>5</v>
      </c>
      <c r="C15" s="5" t="s">
        <v>79</v>
      </c>
      <c r="D15" s="5"/>
      <c r="E15" s="168">
        <f t="shared" ref="E15" si="13">IF(C15="","",1)</f>
        <v>1</v>
      </c>
      <c r="F15" s="7" t="str">
        <f t="shared" ref="F15" si="14">IF(C15="","","式")</f>
        <v>式</v>
      </c>
      <c r="G15" s="77"/>
      <c r="H15" s="77"/>
      <c r="I15" s="76"/>
      <c r="J15" s="76"/>
      <c r="K15" s="156"/>
    </row>
    <row r="16" spans="1:11" ht="15" customHeight="1" x14ac:dyDescent="0.15">
      <c r="B16" s="133"/>
      <c r="C16" s="6"/>
      <c r="D16" s="3"/>
      <c r="E16" s="164"/>
      <c r="F16" s="165" t="str">
        <f>IF(E16="","","式")</f>
        <v/>
      </c>
      <c r="G16" s="166"/>
      <c r="H16" s="166"/>
      <c r="I16" s="67"/>
      <c r="J16" s="76"/>
      <c r="K16" s="4"/>
    </row>
    <row r="17" spans="1:11" ht="15" customHeight="1" x14ac:dyDescent="0.15">
      <c r="A17" s="61" t="str">
        <f t="shared" ref="A17" si="15">IF(ISBLANK(C17)=0,"●","")</f>
        <v/>
      </c>
      <c r="B17" s="117"/>
      <c r="C17" s="5"/>
      <c r="D17" s="5"/>
      <c r="E17" s="168" t="str">
        <f t="shared" ref="E17" si="16">IF(C17="","",1)</f>
        <v/>
      </c>
      <c r="F17" s="7" t="str">
        <f>IF(C17="","","式")</f>
        <v/>
      </c>
      <c r="G17" s="77"/>
      <c r="H17" s="77"/>
      <c r="I17" s="76"/>
      <c r="J17" s="76"/>
      <c r="K17" s="156"/>
    </row>
    <row r="18" spans="1:11" ht="15" customHeight="1" x14ac:dyDescent="0.15">
      <c r="B18" s="133"/>
      <c r="C18" s="6"/>
      <c r="D18" s="3"/>
      <c r="E18" s="164"/>
      <c r="F18" s="165" t="str">
        <f t="shared" ref="F18" si="17">IF(E18="","","式")</f>
        <v/>
      </c>
      <c r="G18" s="166"/>
      <c r="H18" s="166"/>
      <c r="I18" s="67"/>
      <c r="J18" s="76"/>
      <c r="K18" s="4"/>
    </row>
    <row r="19" spans="1:11" ht="15" customHeight="1" x14ac:dyDescent="0.15">
      <c r="A19" s="61" t="str">
        <f t="shared" ref="A19" si="18">IF(ISBLANK(C19)=0,"●","")</f>
        <v/>
      </c>
      <c r="B19" s="117"/>
      <c r="C19" s="5"/>
      <c r="D19" s="5"/>
      <c r="E19" s="168" t="str">
        <f t="shared" ref="E19" si="19">IF(C19="","",1)</f>
        <v/>
      </c>
      <c r="F19" s="7" t="str">
        <f t="shared" ref="F19" si="20">IF(C19="","","式")</f>
        <v/>
      </c>
      <c r="G19" s="77"/>
      <c r="H19" s="77"/>
      <c r="I19" s="76"/>
      <c r="J19" s="76"/>
      <c r="K19" s="156"/>
    </row>
    <row r="20" spans="1:11" ht="15" customHeight="1" x14ac:dyDescent="0.15">
      <c r="B20" s="133"/>
      <c r="C20" s="6"/>
      <c r="D20" s="3"/>
      <c r="E20" s="164"/>
      <c r="F20" s="165" t="str">
        <f t="shared" ref="F20" si="21">IF(E20="","","式")</f>
        <v/>
      </c>
      <c r="G20" s="166"/>
      <c r="H20" s="166"/>
      <c r="I20" s="67"/>
      <c r="J20" s="76"/>
      <c r="K20" s="4"/>
    </row>
    <row r="21" spans="1:11" ht="15" customHeight="1" x14ac:dyDescent="0.15">
      <c r="A21" s="61" t="str">
        <f t="shared" ref="A21" si="22">IF(ISBLANK(C21)=0,"●","")</f>
        <v/>
      </c>
      <c r="B21" s="117" t="str">
        <f>IF(ISBLANK(C21)=0,COUNTIF($A$6:A21,"●"),"")</f>
        <v/>
      </c>
      <c r="C21" s="5"/>
      <c r="D21" s="5"/>
      <c r="E21" s="168" t="str">
        <f t="shared" ref="E21" si="23">IF(C21="","",1)</f>
        <v/>
      </c>
      <c r="F21" s="7" t="str">
        <f t="shared" ref="F21" si="24">IF(C21="","","式")</f>
        <v/>
      </c>
      <c r="G21" s="77"/>
      <c r="H21" s="77"/>
      <c r="I21" s="76"/>
      <c r="J21" s="76"/>
      <c r="K21" s="156"/>
    </row>
    <row r="22" spans="1:11" ht="15" customHeight="1" x14ac:dyDescent="0.15">
      <c r="B22" s="133"/>
      <c r="C22" s="6"/>
      <c r="D22" s="3"/>
      <c r="E22" s="164"/>
      <c r="F22" s="165" t="str">
        <f t="shared" ref="F22" si="25">IF(E22="","","式")</f>
        <v/>
      </c>
      <c r="G22" s="166"/>
      <c r="H22" s="166"/>
      <c r="I22" s="67"/>
      <c r="J22" s="76"/>
      <c r="K22" s="4"/>
    </row>
    <row r="23" spans="1:11" ht="15" customHeight="1" x14ac:dyDescent="0.15">
      <c r="A23" s="61" t="str">
        <f t="shared" ref="A23" si="26">IF(ISBLANK(C23)=0,"●","")</f>
        <v/>
      </c>
      <c r="B23" s="117" t="str">
        <f>IF(ISBLANK(C23)=0,COUNTIF($A$6:A23,"●"),"")</f>
        <v/>
      </c>
      <c r="C23" s="5"/>
      <c r="D23" s="7"/>
      <c r="E23" s="168" t="str">
        <f t="shared" ref="E23" si="27">IF(C23="","",1)</f>
        <v/>
      </c>
      <c r="F23" s="7" t="str">
        <f t="shared" ref="F23" si="28">IF(C23="","","式")</f>
        <v/>
      </c>
      <c r="G23" s="77"/>
      <c r="H23" s="77"/>
      <c r="I23" s="76"/>
      <c r="J23" s="76"/>
      <c r="K23" s="156"/>
    </row>
    <row r="24" spans="1:11" ht="15" customHeight="1" x14ac:dyDescent="0.15">
      <c r="B24" s="133"/>
      <c r="C24" s="6"/>
      <c r="D24" s="3"/>
      <c r="E24" s="164"/>
      <c r="F24" s="165" t="str">
        <f t="shared" ref="F24" si="29">IF(E24="","","式")</f>
        <v/>
      </c>
      <c r="G24" s="166"/>
      <c r="H24" s="166"/>
      <c r="I24" s="67"/>
      <c r="J24" s="76"/>
      <c r="K24" s="4"/>
    </row>
    <row r="25" spans="1:11" ht="15" customHeight="1" x14ac:dyDescent="0.15">
      <c r="A25" s="61" t="str">
        <f t="shared" ref="A25" si="30">IF(ISBLANK(C25)=0,"●","")</f>
        <v/>
      </c>
      <c r="B25" s="117" t="str">
        <f>IF(ISBLANK(C25)=0,COUNTIF($A$6:A25,"●"),"")</f>
        <v/>
      </c>
      <c r="C25" s="5"/>
      <c r="D25" s="7"/>
      <c r="E25" s="168" t="str">
        <f t="shared" ref="E25" si="31">IF(C25="","",1)</f>
        <v/>
      </c>
      <c r="F25" s="7" t="str">
        <f t="shared" ref="F25" si="32">IF(C25="","","式")</f>
        <v/>
      </c>
      <c r="G25" s="77"/>
      <c r="H25" s="77"/>
      <c r="I25" s="76"/>
      <c r="J25" s="76"/>
      <c r="K25" s="156"/>
    </row>
    <row r="26" spans="1:11" ht="15" customHeight="1" x14ac:dyDescent="0.15">
      <c r="B26" s="133"/>
      <c r="C26" s="6"/>
      <c r="D26" s="3"/>
      <c r="E26" s="164"/>
      <c r="F26" s="165" t="str">
        <f t="shared" ref="F26" si="33">IF(E26="","","式")</f>
        <v/>
      </c>
      <c r="G26" s="166"/>
      <c r="H26" s="166"/>
      <c r="I26" s="67"/>
      <c r="J26" s="76"/>
      <c r="K26" s="4"/>
    </row>
    <row r="27" spans="1:11" ht="15" customHeight="1" x14ac:dyDescent="0.15">
      <c r="A27" s="61" t="str">
        <f t="shared" ref="A27" si="34">IF(ISBLANK(C27)=0,"●","")</f>
        <v/>
      </c>
      <c r="B27" s="117" t="str">
        <f>IF(ISBLANK(C27)=0,COUNTIF($A$6:A27,"●"),"")</f>
        <v/>
      </c>
      <c r="C27" s="5"/>
      <c r="D27" s="7"/>
      <c r="E27" s="168" t="str">
        <f t="shared" ref="E27" si="35">IF(C27="","",1)</f>
        <v/>
      </c>
      <c r="F27" s="7" t="str">
        <f t="shared" ref="F27" si="36">IF(C27="","","式")</f>
        <v/>
      </c>
      <c r="G27" s="77"/>
      <c r="H27" s="77"/>
      <c r="I27" s="76"/>
      <c r="J27" s="76"/>
      <c r="K27" s="156"/>
    </row>
    <row r="28" spans="1:11" ht="15" customHeight="1" x14ac:dyDescent="0.15">
      <c r="B28" s="133"/>
      <c r="C28" s="6"/>
      <c r="D28" s="3"/>
      <c r="E28" s="164"/>
      <c r="F28" s="165" t="str">
        <f t="shared" ref="F28" si="37">IF(E28="","","式")</f>
        <v/>
      </c>
      <c r="G28" s="166"/>
      <c r="H28" s="166"/>
      <c r="I28" s="67"/>
      <c r="J28" s="76"/>
      <c r="K28" s="4"/>
    </row>
    <row r="29" spans="1:11" ht="15" customHeight="1" x14ac:dyDescent="0.15">
      <c r="A29" s="61" t="str">
        <f t="shared" ref="A29" si="38">IF(ISBLANK(C29)=0,"●","")</f>
        <v/>
      </c>
      <c r="B29" s="117" t="str">
        <f>IF(ISBLANK(C29)=0,COUNTIF($A$6:A29,"●"),"")</f>
        <v/>
      </c>
      <c r="C29" s="5"/>
      <c r="D29" s="7"/>
      <c r="E29" s="168" t="str">
        <f t="shared" ref="E29" si="39">IF(C29="","",1)</f>
        <v/>
      </c>
      <c r="F29" s="7" t="str">
        <f t="shared" ref="F29" si="40">IF(C29="","","式")</f>
        <v/>
      </c>
      <c r="G29" s="77"/>
      <c r="H29" s="77"/>
      <c r="I29" s="76"/>
      <c r="J29" s="76"/>
      <c r="K29" s="156"/>
    </row>
    <row r="30" spans="1:11" ht="15" customHeight="1" x14ac:dyDescent="0.15">
      <c r="B30" s="133"/>
      <c r="C30" s="6"/>
      <c r="D30" s="3"/>
      <c r="E30" s="164"/>
      <c r="F30" s="165" t="str">
        <f t="shared" ref="F30" si="41">IF(E30="","","式")</f>
        <v/>
      </c>
      <c r="G30" s="166"/>
      <c r="H30" s="166"/>
      <c r="I30" s="67"/>
      <c r="J30" s="76"/>
      <c r="K30" s="4"/>
    </row>
    <row r="31" spans="1:11" ht="15" customHeight="1" x14ac:dyDescent="0.15">
      <c r="A31" s="61" t="str">
        <f t="shared" ref="A31" si="42">IF(ISBLANK(C31)=0,"●","")</f>
        <v/>
      </c>
      <c r="B31" s="117" t="str">
        <f>IF(ISBLANK(C31)=0,COUNTIF($A$6:A31,"●"),"")</f>
        <v/>
      </c>
      <c r="C31" s="5"/>
      <c r="D31" s="7"/>
      <c r="E31" s="168" t="str">
        <f t="shared" ref="E31" si="43">IF(C31="","",1)</f>
        <v/>
      </c>
      <c r="F31" s="7" t="str">
        <f t="shared" ref="F31" si="44">IF(C31="","","式")</f>
        <v/>
      </c>
      <c r="G31" s="77"/>
      <c r="H31" s="77"/>
      <c r="I31" s="76"/>
      <c r="J31" s="76"/>
      <c r="K31" s="156"/>
    </row>
    <row r="32" spans="1:11" ht="15" customHeight="1" x14ac:dyDescent="0.15">
      <c r="B32" s="133"/>
      <c r="C32" s="6"/>
      <c r="D32" s="3"/>
      <c r="E32" s="164"/>
      <c r="F32" s="165" t="str">
        <f t="shared" ref="F32" si="45">IF(E32="","","式")</f>
        <v/>
      </c>
      <c r="G32" s="166"/>
      <c r="H32" s="166"/>
      <c r="I32" s="67"/>
      <c r="J32" s="76"/>
      <c r="K32" s="4"/>
    </row>
    <row r="33" spans="1:11" ht="15" customHeight="1" x14ac:dyDescent="0.15">
      <c r="A33" s="61" t="str">
        <f t="shared" ref="A33" si="46">IF(ISBLANK(C33)=0,"●","")</f>
        <v/>
      </c>
      <c r="B33" s="117" t="str">
        <f>IF(ISBLANK(C33)=0,COUNTIF($A$6:A33,"●"),"")</f>
        <v/>
      </c>
      <c r="C33" s="5"/>
      <c r="D33" s="7"/>
      <c r="E33" s="168" t="str">
        <f t="shared" ref="E33" si="47">IF(C33="","",1)</f>
        <v/>
      </c>
      <c r="F33" s="7" t="str">
        <f t="shared" ref="F33" si="48">IF(C33="","","式")</f>
        <v/>
      </c>
      <c r="G33" s="77"/>
      <c r="H33" s="77"/>
      <c r="I33" s="76"/>
      <c r="J33" s="76"/>
      <c r="K33" s="156"/>
    </row>
    <row r="34" spans="1:11" ht="15" customHeight="1" x14ac:dyDescent="0.15">
      <c r="B34" s="133"/>
      <c r="C34" s="6"/>
      <c r="D34" s="3"/>
      <c r="E34" s="164"/>
      <c r="F34" s="165" t="str">
        <f t="shared" ref="F34" si="49">IF(E34="","","式")</f>
        <v/>
      </c>
      <c r="G34" s="166"/>
      <c r="H34" s="166"/>
      <c r="I34" s="67"/>
      <c r="J34" s="76"/>
      <c r="K34" s="4"/>
    </row>
    <row r="35" spans="1:11" ht="15" customHeight="1" x14ac:dyDescent="0.15">
      <c r="A35" s="61" t="str">
        <f t="shared" ref="A35" si="50">IF(ISBLANK(C35)=0,"●","")</f>
        <v/>
      </c>
      <c r="B35" s="117" t="str">
        <f>IF(ISBLANK(C35)=0,COUNTIF($A$6:A35,"●"),"")</f>
        <v/>
      </c>
      <c r="C35" s="5"/>
      <c r="D35" s="7"/>
      <c r="E35" s="168" t="str">
        <f t="shared" ref="E35" si="51">IF(C35="","",1)</f>
        <v/>
      </c>
      <c r="F35" s="7" t="str">
        <f t="shared" ref="F35" si="52">IF(C35="","","式")</f>
        <v/>
      </c>
      <c r="G35" s="77"/>
      <c r="H35" s="77"/>
      <c r="I35" s="76"/>
      <c r="J35" s="76"/>
      <c r="K35" s="156"/>
    </row>
    <row r="36" spans="1:11" ht="15" hidden="1" customHeight="1" x14ac:dyDescent="0.15">
      <c r="B36" s="133"/>
      <c r="C36" s="6"/>
      <c r="D36" s="8"/>
      <c r="E36" s="164"/>
      <c r="F36" s="165" t="str">
        <f t="shared" ref="F36" si="53">IF(E36="","","式")</f>
        <v/>
      </c>
      <c r="G36" s="210"/>
      <c r="H36" s="166"/>
      <c r="I36" s="211"/>
      <c r="J36" s="59"/>
      <c r="K36" s="4"/>
    </row>
    <row r="37" spans="1:11" ht="15" hidden="1" customHeight="1" x14ac:dyDescent="0.15">
      <c r="A37" s="61" t="str">
        <f t="shared" ref="A37" si="54">IF(ISBLANK(C37)=0,"●","")</f>
        <v/>
      </c>
      <c r="B37" s="117" t="str">
        <f>IF(ISBLANK(C37)=0,COUNTIF($A$6:A37,"●"),"")</f>
        <v/>
      </c>
      <c r="C37" s="5"/>
      <c r="D37" s="7"/>
      <c r="E37" s="168" t="str">
        <f t="shared" ref="E37" si="55">IF(C37="","",1)</f>
        <v/>
      </c>
      <c r="F37" s="7" t="str">
        <f t="shared" ref="F37" si="56">IF(C37="","","式")</f>
        <v/>
      </c>
      <c r="G37" s="77"/>
      <c r="H37" s="77"/>
      <c r="I37" s="76"/>
      <c r="J37" s="76"/>
      <c r="K37" s="156"/>
    </row>
    <row r="38" spans="1:11" ht="15" hidden="1" customHeight="1" x14ac:dyDescent="0.15">
      <c r="B38" s="133"/>
      <c r="C38" s="6"/>
      <c r="D38" s="8"/>
      <c r="E38" s="164"/>
      <c r="F38" s="165" t="str">
        <f t="shared" ref="F38" si="57">IF(E38="","","式")</f>
        <v/>
      </c>
      <c r="G38" s="210"/>
      <c r="H38" s="166"/>
      <c r="I38" s="211"/>
      <c r="J38" s="59"/>
      <c r="K38" s="4"/>
    </row>
    <row r="39" spans="1:11" ht="15" hidden="1" customHeight="1" x14ac:dyDescent="0.15">
      <c r="A39" s="61" t="str">
        <f t="shared" ref="A39" si="58">IF(ISBLANK(C39)=0,"●","")</f>
        <v/>
      </c>
      <c r="B39" s="117" t="str">
        <f>IF(ISBLANK(C39)=0,COUNTIF($A$6:A39,"●"),"")</f>
        <v/>
      </c>
      <c r="C39" s="5"/>
      <c r="D39" s="7"/>
      <c r="E39" s="168" t="str">
        <f t="shared" ref="E39" si="59">IF(C39="","",1)</f>
        <v/>
      </c>
      <c r="F39" s="7" t="str">
        <f t="shared" ref="F39" si="60">IF(C39="","","式")</f>
        <v/>
      </c>
      <c r="G39" s="77"/>
      <c r="H39" s="77"/>
      <c r="I39" s="76"/>
      <c r="J39" s="76"/>
      <c r="K39" s="156"/>
    </row>
    <row r="40" spans="1:11" ht="15" hidden="1" customHeight="1" x14ac:dyDescent="0.15">
      <c r="B40" s="133"/>
      <c r="C40" s="6"/>
      <c r="D40" s="3"/>
      <c r="E40" s="164"/>
      <c r="F40" s="165" t="str">
        <f t="shared" ref="F40" si="61">IF(E40="","","式")</f>
        <v/>
      </c>
      <c r="G40" s="166"/>
      <c r="H40" s="166"/>
      <c r="I40" s="67"/>
      <c r="J40" s="76"/>
      <c r="K40" s="4"/>
    </row>
    <row r="41" spans="1:11" ht="15" hidden="1" customHeight="1" x14ac:dyDescent="0.15">
      <c r="A41" s="61" t="str">
        <f t="shared" ref="A41" si="62">IF(ISBLANK(C41)=0,"●","")</f>
        <v/>
      </c>
      <c r="B41" s="117" t="str">
        <f>IF(ISBLANK(C41)=0,COUNTIF($A$6:A41,"●"),"")</f>
        <v/>
      </c>
      <c r="C41" s="5"/>
      <c r="D41" s="7"/>
      <c r="E41" s="168" t="str">
        <f t="shared" ref="E41" si="63">IF(C41="","",1)</f>
        <v/>
      </c>
      <c r="F41" s="7" t="str">
        <f t="shared" ref="F41" si="64">IF(C41="","","式")</f>
        <v/>
      </c>
      <c r="G41" s="77"/>
      <c r="H41" s="77"/>
      <c r="I41" s="76"/>
      <c r="J41" s="76"/>
      <c r="K41" s="156"/>
    </row>
    <row r="42" spans="1:11" ht="15" hidden="1" customHeight="1" x14ac:dyDescent="0.15">
      <c r="B42" s="133"/>
      <c r="C42" s="6"/>
      <c r="D42" s="3"/>
      <c r="E42" s="164"/>
      <c r="F42" s="165" t="str">
        <f t="shared" ref="F42" si="65">IF(E42="","","式")</f>
        <v/>
      </c>
      <c r="G42" s="166"/>
      <c r="H42" s="166"/>
      <c r="I42" s="67"/>
      <c r="J42" s="76"/>
      <c r="K42" s="4"/>
    </row>
    <row r="43" spans="1:11" ht="15" hidden="1" customHeight="1" x14ac:dyDescent="0.15">
      <c r="A43" s="61" t="str">
        <f t="shared" ref="A43" si="66">IF(ISBLANK(C43)=0,"●","")</f>
        <v/>
      </c>
      <c r="B43" s="117" t="str">
        <f>IF(ISBLANK(C43)=0,COUNTIF($A$6:A43,"●"),"")</f>
        <v/>
      </c>
      <c r="C43" s="5"/>
      <c r="D43" s="7"/>
      <c r="E43" s="168" t="str">
        <f t="shared" ref="E43" si="67">IF(C43="","",1)</f>
        <v/>
      </c>
      <c r="F43" s="7" t="str">
        <f t="shared" ref="F43" si="68">IF(C43="","","式")</f>
        <v/>
      </c>
      <c r="G43" s="77"/>
      <c r="H43" s="77"/>
      <c r="I43" s="76"/>
      <c r="J43" s="76"/>
      <c r="K43" s="156"/>
    </row>
    <row r="44" spans="1:11" ht="15" hidden="1" customHeight="1" x14ac:dyDescent="0.15">
      <c r="B44" s="133"/>
      <c r="C44" s="6"/>
      <c r="D44" s="3"/>
      <c r="E44" s="164"/>
      <c r="F44" s="165" t="str">
        <f t="shared" ref="F44" si="69">IF(E44="","","式")</f>
        <v/>
      </c>
      <c r="G44" s="166"/>
      <c r="H44" s="166"/>
      <c r="I44" s="67"/>
      <c r="J44" s="76"/>
      <c r="K44" s="4"/>
    </row>
    <row r="45" spans="1:11" ht="15" hidden="1" customHeight="1" x14ac:dyDescent="0.15">
      <c r="A45" s="61" t="str">
        <f t="shared" ref="A45" si="70">IF(ISBLANK(C45)=0,"●","")</f>
        <v/>
      </c>
      <c r="B45" s="117" t="str">
        <f>IF(ISBLANK(C45)=0,COUNTIF($A$6:A45,"●"),"")</f>
        <v/>
      </c>
      <c r="C45" s="5"/>
      <c r="D45" s="7"/>
      <c r="E45" s="168" t="str">
        <f t="shared" ref="E45" si="71">IF(C45="","",1)</f>
        <v/>
      </c>
      <c r="F45" s="7" t="str">
        <f t="shared" ref="F45" si="72">IF(C45="","","式")</f>
        <v/>
      </c>
      <c r="G45" s="77"/>
      <c r="H45" s="77"/>
      <c r="I45" s="76"/>
      <c r="J45" s="76"/>
      <c r="K45" s="156"/>
    </row>
    <row r="46" spans="1:11" ht="15" hidden="1" customHeight="1" x14ac:dyDescent="0.15">
      <c r="B46" s="133"/>
      <c r="C46" s="6"/>
      <c r="D46" s="3"/>
      <c r="E46" s="164"/>
      <c r="F46" s="165" t="str">
        <f t="shared" ref="F46" si="73">IF(E46="","","式")</f>
        <v/>
      </c>
      <c r="G46" s="166"/>
      <c r="H46" s="166"/>
      <c r="I46" s="67"/>
      <c r="J46" s="76"/>
      <c r="K46" s="4"/>
    </row>
    <row r="47" spans="1:11" ht="15" hidden="1" customHeight="1" x14ac:dyDescent="0.15">
      <c r="A47" s="61" t="str">
        <f t="shared" ref="A47" si="74">IF(ISBLANK(C47)=0,"●","")</f>
        <v/>
      </c>
      <c r="B47" s="117" t="str">
        <f>IF(ISBLANK(C47)=0,COUNTIF($A$6:A47,"●"),"")</f>
        <v/>
      </c>
      <c r="C47" s="5"/>
      <c r="D47" s="7"/>
      <c r="E47" s="168" t="str">
        <f t="shared" ref="E47" si="75">IF(C47="","",1)</f>
        <v/>
      </c>
      <c r="F47" s="7" t="str">
        <f t="shared" ref="F47" si="76">IF(C47="","","式")</f>
        <v/>
      </c>
      <c r="G47" s="77"/>
      <c r="H47" s="77"/>
      <c r="I47" s="76"/>
      <c r="J47" s="76"/>
      <c r="K47" s="156"/>
    </row>
    <row r="48" spans="1:11" ht="15" hidden="1" customHeight="1" x14ac:dyDescent="0.15">
      <c r="B48" s="133"/>
      <c r="C48" s="6"/>
      <c r="D48" s="3"/>
      <c r="E48" s="164"/>
      <c r="F48" s="165" t="str">
        <f t="shared" ref="F48" si="77">IF(E48="","","式")</f>
        <v/>
      </c>
      <c r="G48" s="166"/>
      <c r="H48" s="166"/>
      <c r="I48" s="67"/>
      <c r="J48" s="76"/>
      <c r="K48" s="4"/>
    </row>
    <row r="49" spans="1:11" ht="15" hidden="1" customHeight="1" x14ac:dyDescent="0.15">
      <c r="A49" s="61" t="str">
        <f t="shared" ref="A49" si="78">IF(ISBLANK(C49)=0,"●","")</f>
        <v/>
      </c>
      <c r="B49" s="117" t="str">
        <f>IF(ISBLANK(C49)=0,COUNTIF($A$6:A49,"●"),"")</f>
        <v/>
      </c>
      <c r="C49" s="5"/>
      <c r="D49" s="7"/>
      <c r="E49" s="168" t="str">
        <f t="shared" ref="E49" si="79">IF(C49="","",1)</f>
        <v/>
      </c>
      <c r="F49" s="7" t="str">
        <f t="shared" ref="F49" si="80">IF(C49="","","式")</f>
        <v/>
      </c>
      <c r="G49" s="77"/>
      <c r="H49" s="77"/>
      <c r="I49" s="76"/>
      <c r="J49" s="76"/>
      <c r="K49" s="156"/>
    </row>
    <row r="50" spans="1:11" ht="15" hidden="1" customHeight="1" x14ac:dyDescent="0.15">
      <c r="B50" s="133"/>
      <c r="C50" s="6"/>
      <c r="D50" s="3"/>
      <c r="E50" s="164"/>
      <c r="F50" s="165" t="str">
        <f t="shared" ref="F50" si="81">IF(E50="","","式")</f>
        <v/>
      </c>
      <c r="G50" s="166"/>
      <c r="H50" s="166"/>
      <c r="I50" s="67"/>
      <c r="J50" s="76"/>
      <c r="K50" s="4"/>
    </row>
    <row r="51" spans="1:11" ht="15" hidden="1" customHeight="1" x14ac:dyDescent="0.15">
      <c r="A51" s="61" t="str">
        <f t="shared" ref="A51" si="82">IF(ISBLANK(C51)=0,"●","")</f>
        <v/>
      </c>
      <c r="B51" s="117" t="str">
        <f>IF(ISBLANK(C51)=0,COUNTIF($A$6:A51,"●"),"")</f>
        <v/>
      </c>
      <c r="C51" s="5"/>
      <c r="D51" s="7"/>
      <c r="E51" s="168" t="str">
        <f t="shared" ref="E51" si="83">IF(C51="","",1)</f>
        <v/>
      </c>
      <c r="F51" s="7" t="str">
        <f t="shared" ref="F51" si="84">IF(C51="","","式")</f>
        <v/>
      </c>
      <c r="G51" s="77"/>
      <c r="H51" s="77"/>
      <c r="I51" s="76"/>
      <c r="J51" s="76"/>
      <c r="K51" s="156"/>
    </row>
    <row r="52" spans="1:11" ht="15" hidden="1" customHeight="1" x14ac:dyDescent="0.15">
      <c r="B52" s="133"/>
      <c r="C52" s="6"/>
      <c r="D52" s="3"/>
      <c r="E52" s="164"/>
      <c r="F52" s="165" t="str">
        <f t="shared" ref="F52" si="85">IF(E52="","","式")</f>
        <v/>
      </c>
      <c r="G52" s="166"/>
      <c r="H52" s="166"/>
      <c r="I52" s="67"/>
      <c r="J52" s="76"/>
      <c r="K52" s="4"/>
    </row>
    <row r="53" spans="1:11" ht="15" hidden="1" customHeight="1" x14ac:dyDescent="0.15">
      <c r="A53" s="61" t="str">
        <f t="shared" ref="A53" si="86">IF(ISBLANK(C53)=0,"●","")</f>
        <v/>
      </c>
      <c r="B53" s="117" t="str">
        <f>IF(ISBLANK(C53)=0,COUNTIF($A$6:A53,"●"),"")</f>
        <v/>
      </c>
      <c r="C53" s="5"/>
      <c r="D53" s="7"/>
      <c r="E53" s="168" t="str">
        <f t="shared" ref="E53" si="87">IF(C53="","",1)</f>
        <v/>
      </c>
      <c r="F53" s="7" t="str">
        <f t="shared" ref="F53" si="88">IF(C53="","","式")</f>
        <v/>
      </c>
      <c r="G53" s="77"/>
      <c r="H53" s="77"/>
      <c r="I53" s="76"/>
      <c r="J53" s="76"/>
      <c r="K53" s="156"/>
    </row>
    <row r="54" spans="1:11" ht="15" hidden="1" customHeight="1" x14ac:dyDescent="0.15">
      <c r="B54" s="133"/>
      <c r="C54" s="6"/>
      <c r="D54" s="3"/>
      <c r="E54" s="164"/>
      <c r="F54" s="165" t="str">
        <f t="shared" ref="F54" si="89">IF(E54="","","式")</f>
        <v/>
      </c>
      <c r="G54" s="166"/>
      <c r="H54" s="166"/>
      <c r="I54" s="67"/>
      <c r="J54" s="76"/>
      <c r="K54" s="4"/>
    </row>
    <row r="55" spans="1:11" ht="15" hidden="1" customHeight="1" x14ac:dyDescent="0.15">
      <c r="A55" s="61" t="str">
        <f t="shared" ref="A55" si="90">IF(ISBLANK(C55)=0,"●","")</f>
        <v/>
      </c>
      <c r="B55" s="117" t="str">
        <f>IF(ISBLANK(C55)=0,COUNTIF($A$6:A55,"●"),"")</f>
        <v/>
      </c>
      <c r="C55" s="5"/>
      <c r="D55" s="7"/>
      <c r="E55" s="168" t="str">
        <f t="shared" ref="E55" si="91">IF(C55="","",1)</f>
        <v/>
      </c>
      <c r="F55" s="7" t="str">
        <f t="shared" ref="F55" si="92">IF(C55="","","式")</f>
        <v/>
      </c>
      <c r="G55" s="77"/>
      <c r="H55" s="77"/>
      <c r="I55" s="76"/>
      <c r="J55" s="76"/>
      <c r="K55" s="156"/>
    </row>
    <row r="56" spans="1:11" ht="15" hidden="1" customHeight="1" x14ac:dyDescent="0.15">
      <c r="B56" s="133"/>
      <c r="C56" s="6"/>
      <c r="D56" s="3"/>
      <c r="E56" s="164"/>
      <c r="F56" s="165" t="str">
        <f t="shared" ref="F56" si="93">IF(E56="","","式")</f>
        <v/>
      </c>
      <c r="G56" s="166"/>
      <c r="H56" s="166"/>
      <c r="I56" s="67"/>
      <c r="J56" s="76"/>
      <c r="K56" s="4"/>
    </row>
    <row r="57" spans="1:11" ht="15" hidden="1" customHeight="1" x14ac:dyDescent="0.15">
      <c r="A57" s="61" t="str">
        <f t="shared" ref="A57" si="94">IF(ISBLANK(C57)=0,"●","")</f>
        <v/>
      </c>
      <c r="B57" s="117" t="str">
        <f>IF(ISBLANK(C57)=0,COUNTIF($A$6:A57,"●"),"")</f>
        <v/>
      </c>
      <c r="C57" s="5"/>
      <c r="D57" s="7"/>
      <c r="E57" s="168" t="str">
        <f t="shared" ref="E57" si="95">IF(C57="","",1)</f>
        <v/>
      </c>
      <c r="F57" s="7" t="str">
        <f t="shared" ref="F57" si="96">IF(C57="","","式")</f>
        <v/>
      </c>
      <c r="G57" s="77"/>
      <c r="H57" s="77"/>
      <c r="I57" s="76"/>
      <c r="J57" s="76"/>
      <c r="K57" s="156"/>
    </row>
    <row r="58" spans="1:11" ht="15" hidden="1" customHeight="1" x14ac:dyDescent="0.15">
      <c r="B58" s="133"/>
      <c r="C58" s="6"/>
      <c r="D58" s="3"/>
      <c r="E58" s="164"/>
      <c r="F58" s="165" t="str">
        <f t="shared" ref="F58" si="97">IF(E58="","","式")</f>
        <v/>
      </c>
      <c r="G58" s="166"/>
      <c r="H58" s="166"/>
      <c r="I58" s="67"/>
      <c r="J58" s="76"/>
      <c r="K58" s="4"/>
    </row>
    <row r="59" spans="1:11" ht="15" hidden="1" customHeight="1" x14ac:dyDescent="0.15">
      <c r="A59" s="61" t="str">
        <f t="shared" ref="A59" si="98">IF(ISBLANK(C59)=0,"●","")</f>
        <v/>
      </c>
      <c r="B59" s="117" t="str">
        <f>IF(ISBLANK(C59)=0,COUNTIF($A$6:A59,"●"),"")</f>
        <v/>
      </c>
      <c r="C59" s="5"/>
      <c r="D59" s="7"/>
      <c r="E59" s="168" t="str">
        <f t="shared" ref="E59" si="99">IF(C59="","",1)</f>
        <v/>
      </c>
      <c r="F59" s="7" t="str">
        <f t="shared" ref="F59" si="100">IF(C59="","","式")</f>
        <v/>
      </c>
      <c r="G59" s="77"/>
      <c r="H59" s="77"/>
      <c r="I59" s="76"/>
      <c r="J59" s="76"/>
      <c r="K59" s="156"/>
    </row>
    <row r="60" spans="1:11" ht="15" hidden="1" customHeight="1" x14ac:dyDescent="0.15">
      <c r="B60" s="133"/>
      <c r="C60" s="6"/>
      <c r="D60" s="3"/>
      <c r="E60" s="164"/>
      <c r="F60" s="165" t="str">
        <f t="shared" ref="F60" si="101">IF(E60="","","式")</f>
        <v/>
      </c>
      <c r="G60" s="166"/>
      <c r="H60" s="166"/>
      <c r="I60" s="67"/>
      <c r="J60" s="76"/>
      <c r="K60" s="4"/>
    </row>
    <row r="61" spans="1:11" ht="15" hidden="1" customHeight="1" x14ac:dyDescent="0.15">
      <c r="A61" s="61" t="str">
        <f t="shared" ref="A61" si="102">IF(ISBLANK(C61)=0,"●","")</f>
        <v/>
      </c>
      <c r="B61" s="117" t="str">
        <f>IF(ISBLANK(C61)=0,COUNTIF($A$6:A61,"●"),"")</f>
        <v/>
      </c>
      <c r="C61" s="5"/>
      <c r="D61" s="7"/>
      <c r="E61" s="168" t="str">
        <f t="shared" ref="E61" si="103">IF(C61="","",1)</f>
        <v/>
      </c>
      <c r="F61" s="7" t="str">
        <f t="shared" ref="F61" si="104">IF(C61="","","式")</f>
        <v/>
      </c>
      <c r="G61" s="77"/>
      <c r="H61" s="77"/>
      <c r="I61" s="76"/>
      <c r="J61" s="76"/>
      <c r="K61" s="156"/>
    </row>
    <row r="62" spans="1:11" ht="15" hidden="1" customHeight="1" x14ac:dyDescent="0.15">
      <c r="B62" s="133"/>
      <c r="C62" s="6"/>
      <c r="D62" s="3"/>
      <c r="E62" s="164"/>
      <c r="F62" s="165" t="str">
        <f t="shared" ref="F62" si="105">IF(E62="","","式")</f>
        <v/>
      </c>
      <c r="G62" s="166"/>
      <c r="H62" s="166"/>
      <c r="I62" s="67"/>
      <c r="J62" s="76"/>
      <c r="K62" s="4"/>
    </row>
    <row r="63" spans="1:11" ht="15" hidden="1" customHeight="1" x14ac:dyDescent="0.15">
      <c r="A63" s="61" t="str">
        <f t="shared" ref="A63" si="106">IF(ISBLANK(C63)=0,"●","")</f>
        <v/>
      </c>
      <c r="B63" s="117" t="str">
        <f>IF(ISBLANK(C63)=0,COUNTIF($A$6:A63,"●"),"")</f>
        <v/>
      </c>
      <c r="C63" s="5"/>
      <c r="D63" s="7"/>
      <c r="E63" s="168" t="str">
        <f t="shared" ref="E63" si="107">IF(C63="","",1)</f>
        <v/>
      </c>
      <c r="F63" s="7" t="str">
        <f t="shared" ref="F63" si="108">IF(C63="","","式")</f>
        <v/>
      </c>
      <c r="G63" s="77"/>
      <c r="H63" s="77"/>
      <c r="I63" s="76"/>
      <c r="J63" s="76"/>
      <c r="K63" s="156"/>
    </row>
    <row r="64" spans="1:11" ht="15" hidden="1" customHeight="1" x14ac:dyDescent="0.15">
      <c r="B64" s="133"/>
      <c r="C64" s="6"/>
      <c r="D64" s="3"/>
      <c r="E64" s="164"/>
      <c r="F64" s="165" t="str">
        <f t="shared" ref="F64" si="109">IF(E64="","","式")</f>
        <v/>
      </c>
      <c r="G64" s="166"/>
      <c r="H64" s="166"/>
      <c r="I64" s="67"/>
      <c r="J64" s="76"/>
      <c r="K64" s="4"/>
    </row>
    <row r="65" spans="1:11" ht="15" hidden="1" customHeight="1" x14ac:dyDescent="0.15">
      <c r="A65" s="61" t="str">
        <f t="shared" ref="A65" si="110">IF(ISBLANK(C65)=0,"●","")</f>
        <v/>
      </c>
      <c r="B65" s="117" t="str">
        <f>IF(ISBLANK(C65)=0,COUNTIF($A$6:A65,"●"),"")</f>
        <v/>
      </c>
      <c r="C65" s="5"/>
      <c r="D65" s="7"/>
      <c r="E65" s="168" t="str">
        <f t="shared" ref="E65" si="111">IF(C65="","",1)</f>
        <v/>
      </c>
      <c r="F65" s="7" t="str">
        <f t="shared" ref="F65" si="112">IF(C65="","","式")</f>
        <v/>
      </c>
      <c r="G65" s="77"/>
      <c r="H65" s="77"/>
      <c r="I65" s="76"/>
      <c r="J65" s="76"/>
      <c r="K65" s="156"/>
    </row>
    <row r="66" spans="1:11" ht="15" hidden="1" customHeight="1" x14ac:dyDescent="0.15">
      <c r="B66" s="133"/>
      <c r="C66" s="6"/>
      <c r="D66" s="3"/>
      <c r="E66" s="164"/>
      <c r="F66" s="165" t="str">
        <f t="shared" ref="F66" si="113">IF(E66="","","式")</f>
        <v/>
      </c>
      <c r="G66" s="166"/>
      <c r="H66" s="166"/>
      <c r="I66" s="67"/>
      <c r="J66" s="76"/>
      <c r="K66" s="4"/>
    </row>
    <row r="67" spans="1:11" ht="15" hidden="1" customHeight="1" x14ac:dyDescent="0.15">
      <c r="A67" s="61" t="str">
        <f t="shared" ref="A67" si="114">IF(ISBLANK(C67)=0,"●","")</f>
        <v/>
      </c>
      <c r="B67" s="117" t="str">
        <f>IF(ISBLANK(C67)=0,COUNTIF($A$6:A67,"●"),"")</f>
        <v/>
      </c>
      <c r="C67" s="5"/>
      <c r="D67" s="7"/>
      <c r="E67" s="168" t="str">
        <f t="shared" ref="E67" si="115">IF(C67="","",1)</f>
        <v/>
      </c>
      <c r="F67" s="7" t="str">
        <f t="shared" ref="F67" si="116">IF(C67="","","式")</f>
        <v/>
      </c>
      <c r="G67" s="77"/>
      <c r="H67" s="77"/>
      <c r="I67" s="76"/>
      <c r="J67" s="76"/>
      <c r="K67" s="156"/>
    </row>
    <row r="68" spans="1:11" ht="15" hidden="1" customHeight="1" x14ac:dyDescent="0.15">
      <c r="B68" s="133"/>
      <c r="C68" s="6"/>
      <c r="D68" s="3"/>
      <c r="E68" s="164"/>
      <c r="F68" s="165" t="str">
        <f t="shared" ref="F68" si="117">IF(E68="","","式")</f>
        <v/>
      </c>
      <c r="G68" s="166"/>
      <c r="H68" s="166"/>
      <c r="I68" s="67"/>
      <c r="J68" s="76"/>
      <c r="K68" s="4"/>
    </row>
    <row r="69" spans="1:11" ht="15" hidden="1" customHeight="1" x14ac:dyDescent="0.15">
      <c r="A69" s="61" t="str">
        <f t="shared" ref="A69" si="118">IF(ISBLANK(C69)=0,"●","")</f>
        <v/>
      </c>
      <c r="B69" s="117" t="str">
        <f>IF(ISBLANK(C69)=0,COUNTIF($A$6:A69,"●"),"")</f>
        <v/>
      </c>
      <c r="C69" s="5"/>
      <c r="D69" s="7"/>
      <c r="E69" s="168" t="str">
        <f t="shared" ref="E69" si="119">IF(C69="","",1)</f>
        <v/>
      </c>
      <c r="F69" s="7" t="str">
        <f t="shared" ref="F69" si="120">IF(C69="","","式")</f>
        <v/>
      </c>
      <c r="G69" s="77"/>
      <c r="H69" s="77"/>
      <c r="I69" s="76"/>
      <c r="J69" s="76"/>
      <c r="K69" s="156"/>
    </row>
    <row r="70" spans="1:11" ht="15" hidden="1" customHeight="1" x14ac:dyDescent="0.15">
      <c r="B70" s="133"/>
      <c r="C70" s="6"/>
      <c r="D70" s="3"/>
      <c r="E70" s="164"/>
      <c r="F70" s="165" t="str">
        <f t="shared" ref="F70" si="121">IF(E70="","","式")</f>
        <v/>
      </c>
      <c r="G70" s="166"/>
      <c r="H70" s="166"/>
      <c r="I70" s="67"/>
      <c r="J70" s="76"/>
      <c r="K70" s="4"/>
    </row>
    <row r="71" spans="1:11" ht="15" hidden="1" customHeight="1" thickBot="1" x14ac:dyDescent="0.2">
      <c r="A71" s="61" t="str">
        <f t="shared" ref="A71" si="122">IF(ISBLANK(C71)=0,"●","")</f>
        <v/>
      </c>
      <c r="B71" s="117" t="str">
        <f>IF(ISBLANK(C71)=0,COUNTIF($A$6:A71,"●"),"")</f>
        <v/>
      </c>
      <c r="C71" s="5"/>
      <c r="D71" s="7"/>
      <c r="E71" s="168" t="str">
        <f t="shared" ref="E71" si="123">IF(C71="","",1)</f>
        <v/>
      </c>
      <c r="F71" s="7" t="str">
        <f t="shared" ref="F71" si="124">IF(C71="","","式")</f>
        <v/>
      </c>
      <c r="G71" s="77"/>
      <c r="H71" s="77"/>
      <c r="I71" s="76"/>
      <c r="J71" s="76"/>
      <c r="K71" s="156"/>
    </row>
    <row r="72" spans="1:11" ht="15" customHeight="1" x14ac:dyDescent="0.15">
      <c r="B72" s="110"/>
      <c r="C72" s="110"/>
      <c r="D72" s="110"/>
      <c r="E72" s="136"/>
      <c r="F72" s="110"/>
      <c r="G72" s="68"/>
      <c r="H72" s="166"/>
      <c r="I72" s="67"/>
      <c r="J72" s="67"/>
      <c r="K72" s="4"/>
    </row>
    <row r="73" spans="1:11" ht="15" customHeight="1" x14ac:dyDescent="0.15">
      <c r="B73" s="117"/>
      <c r="C73" s="117" t="s">
        <v>83</v>
      </c>
      <c r="D73" s="118"/>
      <c r="E73" s="186"/>
      <c r="F73" s="117"/>
      <c r="G73" s="77"/>
      <c r="H73" s="77"/>
      <c r="I73" s="76"/>
      <c r="J73" s="76"/>
      <c r="K73" s="156"/>
    </row>
    <row r="81" spans="5:11" s="180" customFormat="1" ht="15" customHeight="1" x14ac:dyDescent="0.15">
      <c r="E81" s="177"/>
      <c r="F81" s="62"/>
      <c r="G81" s="178"/>
      <c r="H81" s="62"/>
      <c r="I81" s="123"/>
      <c r="J81" s="123"/>
      <c r="K81" s="62"/>
    </row>
  </sheetData>
  <dataConsolidate/>
  <phoneticPr fontId="19"/>
  <dataValidations count="1">
    <dataValidation type="list" allowBlank="1" showInputMessage="1" showErrorMessage="1" sqref="K6 K70 K68 K66 K64 K62 K60 K58 K56 K54 K52 K50 K48 K46 K44 K42 K40 K38 K36 K34 K32 K30 K28 K26 K24 K22 K20 K18 K16 K14 K12 K10 K8">
      <formula1>$K$75:$K$81</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G4" transitionEvaluation="1" codeName="Sheet4">
    <tabColor theme="1" tint="0.499984740745262"/>
  </sheetPr>
  <dimension ref="A1:K73"/>
  <sheetViews>
    <sheetView showGridLines="0" view="pageBreakPreview" zoomScale="80" zoomScaleNormal="75" zoomScaleSheetLayoutView="80" workbookViewId="0">
      <pane xSplit="6" ySplit="3" topLeftCell="G4" activePane="bottomRight" state="frozen"/>
      <selection sqref="A1:XFD1048576"/>
      <selection pane="topRight" sqref="A1:XFD1048576"/>
      <selection pane="bottomLeft" sqref="A1:XFD1048576"/>
      <selection pane="bottomRight" activeCell="B1" sqref="B1"/>
    </sheetView>
  </sheetViews>
  <sheetFormatPr defaultColWidth="13.375" defaultRowHeight="15" customHeight="1" x14ac:dyDescent="0.15"/>
  <cols>
    <col min="1" max="1" width="4.125" style="62" hidden="1" customWidth="1"/>
    <col min="2" max="2" width="4.125" style="62" customWidth="1"/>
    <col min="3" max="3" width="24.125" style="62" customWidth="1"/>
    <col min="4" max="4" width="45.625" style="62" customWidth="1"/>
    <col min="5" max="5" width="10.625" style="177" customWidth="1"/>
    <col min="6" max="6" width="5.125" style="62" customWidth="1"/>
    <col min="7" max="7" width="12.625" style="178" customWidth="1"/>
    <col min="8" max="8" width="14.125" style="62" customWidth="1"/>
    <col min="9" max="9" width="13.125" style="123" hidden="1" customWidth="1"/>
    <col min="10" max="10" width="14" style="123" hidden="1" customWidth="1"/>
    <col min="11" max="11" width="27.75" style="62" customWidth="1"/>
    <col min="12" max="16384" width="13.375" style="62"/>
  </cols>
  <sheetData>
    <row r="1" spans="1:11" ht="15" customHeight="1" x14ac:dyDescent="0.15">
      <c r="B1" s="127"/>
      <c r="C1" s="57" t="s">
        <v>53</v>
      </c>
      <c r="D1" s="57" t="s">
        <v>54</v>
      </c>
      <c r="E1" s="128" t="s">
        <v>55</v>
      </c>
      <c r="F1" s="57" t="s">
        <v>56</v>
      </c>
      <c r="G1" s="129" t="s">
        <v>57</v>
      </c>
      <c r="H1" s="57" t="s">
        <v>58</v>
      </c>
      <c r="I1" s="59"/>
      <c r="J1" s="59"/>
      <c r="K1" s="130" t="s">
        <v>59</v>
      </c>
    </row>
    <row r="2" spans="1:11" ht="15" customHeight="1" x14ac:dyDescent="0.15">
      <c r="B2" s="133"/>
      <c r="C2" s="134"/>
      <c r="D2" s="135"/>
      <c r="E2" s="136"/>
      <c r="F2" s="110"/>
      <c r="G2" s="137"/>
      <c r="H2" s="110"/>
      <c r="I2" s="67"/>
      <c r="J2" s="67"/>
      <c r="K2" s="138"/>
    </row>
    <row r="3" spans="1:11" ht="15" customHeight="1" x14ac:dyDescent="0.15">
      <c r="B3" s="118" t="s">
        <v>64</v>
      </c>
      <c r="C3" s="142" t="s">
        <v>65</v>
      </c>
      <c r="D3" s="143"/>
      <c r="E3" s="144"/>
      <c r="F3" s="117"/>
      <c r="G3" s="145"/>
      <c r="H3" s="117"/>
      <c r="I3" s="76"/>
      <c r="J3" s="76"/>
      <c r="K3" s="79"/>
    </row>
    <row r="4" spans="1:11" ht="15" customHeight="1" x14ac:dyDescent="0.15">
      <c r="B4" s="133"/>
      <c r="C4" s="110"/>
      <c r="D4" s="110"/>
      <c r="E4" s="136"/>
      <c r="F4" s="110"/>
      <c r="G4" s="137"/>
      <c r="H4" s="110"/>
      <c r="I4" s="114"/>
      <c r="J4" s="148"/>
      <c r="K4" s="149"/>
    </row>
    <row r="5" spans="1:11" ht="15" customHeight="1" x14ac:dyDescent="0.15">
      <c r="B5" s="117" t="s">
        <v>66</v>
      </c>
      <c r="C5" s="118" t="s">
        <v>67</v>
      </c>
      <c r="D5" s="117"/>
      <c r="E5" s="144"/>
      <c r="F5" s="117"/>
      <c r="G5" s="145"/>
      <c r="H5" s="117"/>
      <c r="I5" s="76"/>
      <c r="J5" s="76"/>
      <c r="K5" s="156"/>
    </row>
    <row r="6" spans="1:11" ht="15" customHeight="1" x14ac:dyDescent="0.15">
      <c r="B6" s="133"/>
      <c r="C6" s="159"/>
      <c r="D6" s="110"/>
      <c r="E6" s="136"/>
      <c r="F6" s="110"/>
      <c r="G6" s="137"/>
      <c r="H6" s="110"/>
      <c r="I6" s="114"/>
      <c r="J6" s="148"/>
      <c r="K6" s="149"/>
    </row>
    <row r="7" spans="1:11" ht="15" customHeight="1" x14ac:dyDescent="0.15">
      <c r="A7" s="61"/>
      <c r="B7" s="160"/>
      <c r="C7" s="161" t="str">
        <f>IF(工事価格書!K6="","","＜主たる工事＞")</f>
        <v/>
      </c>
      <c r="D7" s="117"/>
      <c r="E7" s="144"/>
      <c r="F7" s="117"/>
      <c r="G7" s="145"/>
      <c r="H7" s="117"/>
      <c r="I7" s="76"/>
      <c r="J7" s="76"/>
      <c r="K7" s="156"/>
    </row>
    <row r="8" spans="1:11" ht="15" customHeight="1" x14ac:dyDescent="0.15">
      <c r="B8" s="162"/>
      <c r="C8" s="159"/>
      <c r="D8" s="163" t="str">
        <f>工事価格書!C7&amp;"　"&amp;IF(工事価格書!D6="","",工事価格書!D6)</f>
        <v>建築工事　</v>
      </c>
      <c r="E8" s="164" t="str">
        <f>IF(工事価格書!E6="","",1)</f>
        <v/>
      </c>
      <c r="F8" s="165" t="str">
        <f>IF(E8="","","式")</f>
        <v/>
      </c>
      <c r="G8" s="166"/>
      <c r="H8" s="166"/>
      <c r="I8" s="114"/>
      <c r="J8" s="148"/>
      <c r="K8" s="167"/>
    </row>
    <row r="9" spans="1:11" ht="15" customHeight="1" x14ac:dyDescent="0.15">
      <c r="A9" s="61" t="str">
        <f>IF(C9="","","●")</f>
        <v>●</v>
      </c>
      <c r="B9" s="117">
        <f>IF(C9="","",COUNTIF($A$8:A9,"●"))</f>
        <v>1</v>
      </c>
      <c r="C9" s="161" t="s">
        <v>84</v>
      </c>
      <c r="D9" s="118" t="s">
        <v>85</v>
      </c>
      <c r="E9" s="168">
        <f>IF(C9="","",1)</f>
        <v>1</v>
      </c>
      <c r="F9" s="7" t="str">
        <f>IF(C9="","","式")</f>
        <v>式</v>
      </c>
      <c r="G9" s="77"/>
      <c r="H9" s="77"/>
      <c r="I9" s="76"/>
      <c r="J9" s="76"/>
      <c r="K9" s="169"/>
    </row>
    <row r="10" spans="1:11" ht="15" customHeight="1" x14ac:dyDescent="0.15">
      <c r="B10" s="162"/>
      <c r="C10" s="159"/>
      <c r="D10" s="163" t="str">
        <f>IF(C11="","",工事価格書!C7&amp;"　"&amp;IF(工事価格書!D6="","",工事価格書!D6))</f>
        <v>建築工事　</v>
      </c>
      <c r="E10" s="164"/>
      <c r="F10" s="165" t="str">
        <f>IF(E10="","","式")</f>
        <v/>
      </c>
      <c r="G10" s="166"/>
      <c r="H10" s="166"/>
      <c r="I10" s="114"/>
      <c r="J10" s="148"/>
      <c r="K10" s="9" t="s">
        <v>86</v>
      </c>
    </row>
    <row r="11" spans="1:11" ht="15" customHeight="1" x14ac:dyDescent="0.15">
      <c r="A11" s="61" t="str">
        <f>IF(C11="","","●")</f>
        <v>●</v>
      </c>
      <c r="B11" s="117">
        <f>IF(C11="","",COUNTIF($A$8:A11,"●"))</f>
        <v>2</v>
      </c>
      <c r="C11" s="161" t="str">
        <f>IF(K10="","","共通仮設費")</f>
        <v>共通仮設費</v>
      </c>
      <c r="D11" s="118"/>
      <c r="E11" s="168">
        <f>IF(C11="","",1)</f>
        <v>1</v>
      </c>
      <c r="F11" s="7" t="str">
        <f>IF(C11="","","式")</f>
        <v>式</v>
      </c>
      <c r="G11" s="77"/>
      <c r="H11" s="77"/>
      <c r="I11" s="76"/>
      <c r="J11" s="76"/>
      <c r="K11" s="202" t="str">
        <f>IF(K10="","","別紙内訳書")</f>
        <v>別紙内訳書</v>
      </c>
    </row>
    <row r="12" spans="1:11" ht="15" customHeight="1" x14ac:dyDescent="0.15">
      <c r="B12" s="162"/>
      <c r="C12" s="159"/>
      <c r="D12" s="163"/>
      <c r="E12" s="170"/>
      <c r="F12" s="171"/>
      <c r="G12" s="166"/>
      <c r="H12" s="166"/>
      <c r="I12" s="114"/>
      <c r="J12" s="148"/>
      <c r="K12" s="172"/>
    </row>
    <row r="13" spans="1:11" ht="15" customHeight="1" x14ac:dyDescent="0.15">
      <c r="A13" s="61"/>
      <c r="B13" s="117"/>
      <c r="C13" s="161"/>
      <c r="D13" s="118"/>
      <c r="E13" s="173"/>
      <c r="F13" s="117"/>
      <c r="G13" s="77"/>
      <c r="H13" s="77"/>
      <c r="I13" s="76"/>
      <c r="J13" s="76"/>
      <c r="K13" s="174"/>
    </row>
    <row r="14" spans="1:11" ht="15" customHeight="1" x14ac:dyDescent="0.15">
      <c r="B14" s="162"/>
      <c r="C14" s="159"/>
      <c r="D14" s="110"/>
      <c r="E14" s="136"/>
      <c r="F14" s="110"/>
      <c r="G14" s="68"/>
      <c r="H14" s="68"/>
      <c r="I14" s="114"/>
      <c r="J14" s="148"/>
      <c r="K14" s="149"/>
    </row>
    <row r="15" spans="1:11" ht="15" customHeight="1" x14ac:dyDescent="0.15">
      <c r="A15" s="61"/>
      <c r="B15" s="117"/>
      <c r="C15" s="161"/>
      <c r="D15" s="117"/>
      <c r="E15" s="179"/>
      <c r="F15" s="117"/>
      <c r="G15" s="77"/>
      <c r="H15" s="77"/>
      <c r="I15" s="76"/>
      <c r="J15" s="76"/>
      <c r="K15" s="156"/>
    </row>
    <row r="16" spans="1:11" ht="15" customHeight="1" x14ac:dyDescent="0.15">
      <c r="B16" s="162"/>
      <c r="C16" s="159"/>
      <c r="D16" s="163"/>
      <c r="E16" s="164"/>
      <c r="F16" s="165"/>
      <c r="G16" s="166"/>
      <c r="H16" s="166"/>
      <c r="I16" s="114"/>
      <c r="J16" s="148"/>
      <c r="K16" s="167"/>
    </row>
    <row r="17" spans="1:11" ht="15" customHeight="1" x14ac:dyDescent="0.15">
      <c r="A17" s="61" t="str">
        <f t="shared" ref="A17" si="0">IF(C17="","","●")</f>
        <v/>
      </c>
      <c r="B17" s="117" t="str">
        <f>IF(C17="","",COUNTIF($A$8:A17,"●"))</f>
        <v/>
      </c>
      <c r="C17" s="161"/>
      <c r="D17" s="118"/>
      <c r="E17" s="168"/>
      <c r="F17" s="7"/>
      <c r="G17" s="77"/>
      <c r="H17" s="77"/>
      <c r="I17" s="76"/>
      <c r="J17" s="76"/>
      <c r="K17" s="169"/>
    </row>
    <row r="18" spans="1:11" ht="15" customHeight="1" x14ac:dyDescent="0.15">
      <c r="B18" s="162"/>
      <c r="C18" s="159"/>
      <c r="D18" s="163"/>
      <c r="E18" s="164"/>
      <c r="F18" s="165"/>
      <c r="G18" s="166"/>
      <c r="H18" s="166"/>
      <c r="I18" s="114"/>
      <c r="J18" s="148"/>
      <c r="K18" s="167"/>
    </row>
    <row r="19" spans="1:11" ht="15" customHeight="1" x14ac:dyDescent="0.15">
      <c r="A19" s="61" t="str">
        <f t="shared" ref="A19" si="1">IF(C19="","","●")</f>
        <v/>
      </c>
      <c r="B19" s="117" t="str">
        <f>IF(C19="","",COUNTIF($A$8:A19,"●"))</f>
        <v/>
      </c>
      <c r="C19" s="161"/>
      <c r="D19" s="118"/>
      <c r="E19" s="168"/>
      <c r="F19" s="7"/>
      <c r="G19" s="77"/>
      <c r="H19" s="77"/>
      <c r="I19" s="76"/>
      <c r="J19" s="76"/>
      <c r="K19" s="169"/>
    </row>
    <row r="20" spans="1:11" ht="15" customHeight="1" x14ac:dyDescent="0.15">
      <c r="B20" s="162"/>
      <c r="C20" s="159"/>
      <c r="D20" s="163"/>
      <c r="E20" s="170"/>
      <c r="F20" s="171"/>
      <c r="G20" s="166"/>
      <c r="H20" s="166"/>
      <c r="I20" s="114"/>
      <c r="J20" s="148"/>
      <c r="K20" s="172"/>
    </row>
    <row r="21" spans="1:11" ht="15" customHeight="1" x14ac:dyDescent="0.15">
      <c r="A21" s="61"/>
      <c r="B21" s="117"/>
      <c r="C21" s="161"/>
      <c r="D21" s="118"/>
      <c r="E21" s="173"/>
      <c r="F21" s="117"/>
      <c r="G21" s="77"/>
      <c r="H21" s="77"/>
      <c r="I21" s="76"/>
      <c r="J21" s="76"/>
      <c r="K21" s="174"/>
    </row>
    <row r="22" spans="1:11" ht="15" customHeight="1" x14ac:dyDescent="0.15">
      <c r="B22" s="162"/>
      <c r="C22" s="159"/>
      <c r="D22" s="163"/>
      <c r="E22" s="164"/>
      <c r="F22" s="165"/>
      <c r="G22" s="166"/>
      <c r="H22" s="166"/>
      <c r="I22" s="114"/>
      <c r="J22" s="148"/>
      <c r="K22" s="167"/>
    </row>
    <row r="23" spans="1:11" ht="15" customHeight="1" x14ac:dyDescent="0.15">
      <c r="A23" s="61" t="str">
        <f t="shared" ref="A23" si="2">IF(C23="","","●")</f>
        <v/>
      </c>
      <c r="B23" s="117" t="str">
        <f>IF(C23="","",COUNTIF($A$8:A23,"●"))</f>
        <v/>
      </c>
      <c r="C23" s="161"/>
      <c r="D23" s="118"/>
      <c r="E23" s="168"/>
      <c r="F23" s="7"/>
      <c r="G23" s="77"/>
      <c r="H23" s="77"/>
      <c r="I23" s="76"/>
      <c r="J23" s="76"/>
      <c r="K23" s="169"/>
    </row>
    <row r="24" spans="1:11" ht="15" customHeight="1" x14ac:dyDescent="0.15">
      <c r="B24" s="162"/>
      <c r="C24" s="159"/>
      <c r="D24" s="163"/>
      <c r="E24" s="164"/>
      <c r="F24" s="165"/>
      <c r="G24" s="166"/>
      <c r="H24" s="166"/>
      <c r="I24" s="114"/>
      <c r="J24" s="148"/>
      <c r="K24" s="167"/>
    </row>
    <row r="25" spans="1:11" ht="15" customHeight="1" x14ac:dyDescent="0.15">
      <c r="A25" s="61" t="str">
        <f t="shared" ref="A25" si="3">IF(C25="","","●")</f>
        <v/>
      </c>
      <c r="B25" s="117" t="str">
        <f>IF(C25="","",COUNTIF($A$8:A25,"●"))</f>
        <v/>
      </c>
      <c r="C25" s="161"/>
      <c r="D25" s="118"/>
      <c r="E25" s="168"/>
      <c r="F25" s="7"/>
      <c r="G25" s="77"/>
      <c r="H25" s="77"/>
      <c r="I25" s="76"/>
      <c r="J25" s="76"/>
      <c r="K25" s="169"/>
    </row>
    <row r="26" spans="1:11" ht="15" customHeight="1" x14ac:dyDescent="0.15">
      <c r="B26" s="162"/>
      <c r="C26" s="159"/>
      <c r="D26" s="163"/>
      <c r="E26" s="170"/>
      <c r="F26" s="171"/>
      <c r="G26" s="166"/>
      <c r="H26" s="166"/>
      <c r="I26" s="114"/>
      <c r="J26" s="148"/>
      <c r="K26" s="172"/>
    </row>
    <row r="27" spans="1:11" ht="15" customHeight="1" x14ac:dyDescent="0.15">
      <c r="A27" s="61"/>
      <c r="B27" s="117"/>
      <c r="C27" s="161"/>
      <c r="D27" s="118"/>
      <c r="E27" s="173"/>
      <c r="F27" s="117"/>
      <c r="G27" s="77"/>
      <c r="H27" s="77"/>
      <c r="I27" s="76"/>
      <c r="J27" s="76"/>
      <c r="K27" s="174"/>
    </row>
    <row r="28" spans="1:11" ht="15" customHeight="1" x14ac:dyDescent="0.15">
      <c r="B28" s="162"/>
      <c r="C28" s="159"/>
      <c r="D28" s="163"/>
      <c r="E28" s="164"/>
      <c r="F28" s="165"/>
      <c r="G28" s="166"/>
      <c r="H28" s="166"/>
      <c r="I28" s="114"/>
      <c r="J28" s="148"/>
      <c r="K28" s="167"/>
    </row>
    <row r="29" spans="1:11" ht="15" customHeight="1" x14ac:dyDescent="0.15">
      <c r="A29" s="61" t="str">
        <f t="shared" ref="A29" si="4">IF(C29="","","●")</f>
        <v/>
      </c>
      <c r="B29" s="117" t="str">
        <f>IF(C29="","",COUNTIF($A$8:A29,"●"))</f>
        <v/>
      </c>
      <c r="C29" s="161"/>
      <c r="D29" s="118"/>
      <c r="E29" s="168"/>
      <c r="F29" s="7"/>
      <c r="G29" s="77"/>
      <c r="H29" s="77"/>
      <c r="I29" s="76"/>
      <c r="J29" s="76"/>
      <c r="K29" s="169"/>
    </row>
    <row r="30" spans="1:11" ht="15" customHeight="1" x14ac:dyDescent="0.15">
      <c r="B30" s="162"/>
      <c r="C30" s="159"/>
      <c r="D30" s="163"/>
      <c r="E30" s="164"/>
      <c r="F30" s="165"/>
      <c r="G30" s="166"/>
      <c r="H30" s="166"/>
      <c r="I30" s="114"/>
      <c r="J30" s="148"/>
      <c r="K30" s="167"/>
    </row>
    <row r="31" spans="1:11" ht="15" customHeight="1" x14ac:dyDescent="0.15">
      <c r="A31" s="61" t="str">
        <f t="shared" ref="A31" si="5">IF(C31="","","●")</f>
        <v/>
      </c>
      <c r="B31" s="117" t="str">
        <f>IF(C31="","",COUNTIF($A$8:A31,"●"))</f>
        <v/>
      </c>
      <c r="C31" s="161"/>
      <c r="D31" s="118"/>
      <c r="E31" s="168"/>
      <c r="F31" s="7"/>
      <c r="G31" s="77"/>
      <c r="H31" s="77"/>
      <c r="I31" s="76"/>
      <c r="J31" s="76"/>
      <c r="K31" s="169"/>
    </row>
    <row r="32" spans="1:11" ht="15" customHeight="1" x14ac:dyDescent="0.15">
      <c r="B32" s="133"/>
      <c r="C32" s="159"/>
      <c r="D32" s="163"/>
      <c r="E32" s="181"/>
      <c r="F32" s="110"/>
      <c r="G32" s="68"/>
      <c r="H32" s="68"/>
      <c r="I32" s="114"/>
      <c r="J32" s="148"/>
      <c r="K32" s="172"/>
    </row>
    <row r="33" spans="1:11" ht="15" customHeight="1" x14ac:dyDescent="0.15">
      <c r="A33" s="61"/>
      <c r="B33" s="117"/>
      <c r="C33" s="161"/>
      <c r="D33" s="118"/>
      <c r="E33" s="182"/>
      <c r="F33" s="117"/>
      <c r="G33" s="77"/>
      <c r="H33" s="77"/>
      <c r="I33" s="76"/>
      <c r="J33" s="76"/>
      <c r="K33" s="174"/>
    </row>
    <row r="34" spans="1:11" ht="15" customHeight="1" x14ac:dyDescent="0.15">
      <c r="B34" s="133"/>
      <c r="C34" s="159"/>
      <c r="D34" s="163"/>
      <c r="E34" s="181"/>
      <c r="F34" s="110"/>
      <c r="G34" s="68"/>
      <c r="H34" s="68"/>
      <c r="I34" s="114"/>
      <c r="J34" s="148"/>
      <c r="K34" s="172"/>
    </row>
    <row r="35" spans="1:11" ht="15" customHeight="1" x14ac:dyDescent="0.15">
      <c r="A35" s="61"/>
      <c r="B35" s="117"/>
      <c r="C35" s="161"/>
      <c r="D35" s="118"/>
      <c r="E35" s="182"/>
      <c r="F35" s="117"/>
      <c r="G35" s="77"/>
      <c r="H35" s="77"/>
      <c r="I35" s="76"/>
      <c r="J35" s="76"/>
      <c r="K35" s="183"/>
    </row>
    <row r="36" spans="1:11" ht="15" customHeight="1" x14ac:dyDescent="0.15">
      <c r="B36" s="110"/>
      <c r="C36" s="110"/>
      <c r="D36" s="110"/>
      <c r="E36" s="136"/>
      <c r="F36" s="110"/>
      <c r="G36" s="68"/>
      <c r="H36" s="184"/>
      <c r="I36" s="114"/>
      <c r="J36" s="114"/>
      <c r="K36" s="185"/>
    </row>
    <row r="37" spans="1:11" ht="15" customHeight="1" x14ac:dyDescent="0.15">
      <c r="A37" s="61"/>
      <c r="B37" s="117"/>
      <c r="C37" s="117" t="s">
        <v>83</v>
      </c>
      <c r="D37" s="118"/>
      <c r="E37" s="186"/>
      <c r="F37" s="117"/>
      <c r="G37" s="77"/>
      <c r="H37" s="119"/>
      <c r="I37" s="76"/>
      <c r="J37" s="76"/>
      <c r="K37" s="187"/>
    </row>
    <row r="38" spans="1:11" ht="15" customHeight="1" x14ac:dyDescent="0.15">
      <c r="B38" s="110"/>
      <c r="C38" s="110"/>
      <c r="D38" s="163"/>
      <c r="E38" s="170"/>
      <c r="F38" s="171"/>
      <c r="G38" s="166"/>
      <c r="H38" s="166"/>
      <c r="I38" s="114"/>
      <c r="J38" s="148"/>
      <c r="K38" s="203" t="str">
        <f>D8&amp;" にかかる主な工事"</f>
        <v>建築工事　 にかかる主な工事</v>
      </c>
    </row>
    <row r="39" spans="1:11" ht="15" customHeight="1" x14ac:dyDescent="0.15">
      <c r="A39" s="61"/>
      <c r="B39" s="204">
        <f>B11</f>
        <v>2</v>
      </c>
      <c r="C39" s="118" t="s">
        <v>87</v>
      </c>
      <c r="D39" s="118"/>
      <c r="E39" s="173"/>
      <c r="F39" s="117"/>
      <c r="G39" s="77"/>
      <c r="H39" s="205"/>
      <c r="I39" s="76"/>
      <c r="J39" s="76"/>
      <c r="K39" s="10" t="s">
        <v>88</v>
      </c>
    </row>
    <row r="40" spans="1:11" ht="15" customHeight="1" x14ac:dyDescent="0.15">
      <c r="B40" s="63"/>
      <c r="C40" s="19"/>
      <c r="D40" s="81"/>
      <c r="E40" s="82"/>
      <c r="F40" s="83" t="str">
        <f>IF(ISBLANK(E40)=0,F41,"")</f>
        <v/>
      </c>
      <c r="G40" s="96"/>
      <c r="H40" s="97"/>
      <c r="I40" s="86"/>
      <c r="J40" s="87"/>
      <c r="K40" s="11"/>
    </row>
    <row r="41" spans="1:11" ht="15" customHeight="1" x14ac:dyDescent="0.15">
      <c r="A41" s="61"/>
      <c r="B41" s="72"/>
      <c r="C41" s="20" t="s">
        <v>89</v>
      </c>
      <c r="D41" s="89"/>
      <c r="E41" s="14">
        <v>1</v>
      </c>
      <c r="F41" s="90" t="s">
        <v>68</v>
      </c>
      <c r="G41" s="98"/>
      <c r="H41" s="99"/>
      <c r="I41" s="78"/>
      <c r="J41" s="93"/>
      <c r="K41" s="12"/>
    </row>
    <row r="42" spans="1:11" ht="15" customHeight="1" x14ac:dyDescent="0.15">
      <c r="B42" s="63"/>
      <c r="C42" s="19"/>
      <c r="D42" s="81"/>
      <c r="E42" s="82"/>
      <c r="F42" s="83" t="str">
        <f>IF(ISBLANK(E42)=0,F43,"")</f>
        <v/>
      </c>
      <c r="G42" s="96"/>
      <c r="H42" s="97"/>
      <c r="I42" s="86"/>
      <c r="J42" s="87"/>
      <c r="K42" s="11"/>
    </row>
    <row r="43" spans="1:11" ht="15" customHeight="1" x14ac:dyDescent="0.15">
      <c r="A43" s="61"/>
      <c r="B43" s="72"/>
      <c r="C43" s="20"/>
      <c r="D43" s="89"/>
      <c r="E43" s="14"/>
      <c r="F43" s="90"/>
      <c r="G43" s="98"/>
      <c r="H43" s="99"/>
      <c r="I43" s="78"/>
      <c r="J43" s="93"/>
      <c r="K43" s="12"/>
    </row>
    <row r="44" spans="1:11" ht="15" customHeight="1" x14ac:dyDescent="0.15">
      <c r="B44" s="63"/>
      <c r="C44" s="19"/>
      <c r="D44" s="81"/>
      <c r="E44" s="82"/>
      <c r="F44" s="83" t="str">
        <f>IF(ISBLANK(E44)=0,F45,"")</f>
        <v/>
      </c>
      <c r="G44" s="96"/>
      <c r="H44" s="97"/>
      <c r="I44" s="86"/>
      <c r="J44" s="87"/>
      <c r="K44" s="11"/>
    </row>
    <row r="45" spans="1:11" ht="15" customHeight="1" x14ac:dyDescent="0.15">
      <c r="A45" s="61"/>
      <c r="B45" s="72"/>
      <c r="C45" s="20"/>
      <c r="D45" s="89"/>
      <c r="E45" s="14"/>
      <c r="F45" s="90"/>
      <c r="G45" s="98"/>
      <c r="H45" s="99"/>
      <c r="I45" s="78"/>
      <c r="J45" s="93"/>
      <c r="K45" s="12"/>
    </row>
    <row r="46" spans="1:11" ht="15" customHeight="1" x14ac:dyDescent="0.15">
      <c r="B46" s="63"/>
      <c r="C46" s="19"/>
      <c r="D46" s="6"/>
      <c r="E46" s="82"/>
      <c r="F46" s="83" t="str">
        <f>IF(ISBLANK(E46)=0,F47,"")</f>
        <v/>
      </c>
      <c r="G46" s="96"/>
      <c r="H46" s="97"/>
      <c r="I46" s="86"/>
      <c r="J46" s="87"/>
      <c r="K46" s="11"/>
    </row>
    <row r="47" spans="1:11" ht="15" customHeight="1" x14ac:dyDescent="0.15">
      <c r="A47" s="61"/>
      <c r="B47" s="72"/>
      <c r="C47" s="20"/>
      <c r="D47" s="5"/>
      <c r="E47" s="14"/>
      <c r="F47" s="90"/>
      <c r="G47" s="98"/>
      <c r="H47" s="99"/>
      <c r="I47" s="78"/>
      <c r="J47" s="93"/>
      <c r="K47" s="12"/>
    </row>
    <row r="48" spans="1:11" ht="15" customHeight="1" x14ac:dyDescent="0.15">
      <c r="B48" s="63"/>
      <c r="C48" s="19"/>
      <c r="D48" s="6"/>
      <c r="E48" s="82"/>
      <c r="F48" s="83" t="str">
        <f>IF(ISBLANK(E48)=0,F49,"")</f>
        <v/>
      </c>
      <c r="G48" s="96"/>
      <c r="H48" s="97"/>
      <c r="I48" s="86"/>
      <c r="J48" s="87"/>
      <c r="K48" s="11"/>
    </row>
    <row r="49" spans="1:11" s="126" customFormat="1" ht="15" customHeight="1" x14ac:dyDescent="0.15">
      <c r="A49" s="61"/>
      <c r="B49" s="72"/>
      <c r="C49" s="20"/>
      <c r="D49" s="5"/>
      <c r="E49" s="14"/>
      <c r="F49" s="90"/>
      <c r="G49" s="98"/>
      <c r="H49" s="99"/>
      <c r="I49" s="78"/>
      <c r="J49" s="93"/>
      <c r="K49" s="12"/>
    </row>
    <row r="50" spans="1:11" s="126" customFormat="1" ht="15" customHeight="1" x14ac:dyDescent="0.15">
      <c r="A50" s="62"/>
      <c r="B50" s="63"/>
      <c r="C50" s="109"/>
      <c r="D50" s="6"/>
      <c r="E50" s="82"/>
      <c r="F50" s="83" t="str">
        <f>IF(ISBLANK(E50)=0,F51,"")</f>
        <v/>
      </c>
      <c r="G50" s="96"/>
      <c r="H50" s="97"/>
      <c r="I50" s="86"/>
      <c r="J50" s="87"/>
      <c r="K50" s="11"/>
    </row>
    <row r="51" spans="1:11" s="126" customFormat="1" ht="15" customHeight="1" x14ac:dyDescent="0.15">
      <c r="A51" s="61"/>
      <c r="B51" s="72"/>
      <c r="C51" s="24"/>
      <c r="D51" s="5"/>
      <c r="E51" s="14"/>
      <c r="F51" s="90"/>
      <c r="G51" s="98"/>
      <c r="H51" s="99"/>
      <c r="I51" s="78"/>
      <c r="J51" s="93"/>
      <c r="K51" s="12"/>
    </row>
    <row r="52" spans="1:11" s="126" customFormat="1" ht="15" customHeight="1" x14ac:dyDescent="0.15">
      <c r="A52" s="62"/>
      <c r="B52" s="63"/>
      <c r="C52" s="19"/>
      <c r="D52" s="81"/>
      <c r="E52" s="82"/>
      <c r="F52" s="83" t="str">
        <f>IF(ISBLANK(E52)=0,F53,"")</f>
        <v/>
      </c>
      <c r="G52" s="96"/>
      <c r="H52" s="97"/>
      <c r="I52" s="86"/>
      <c r="J52" s="87"/>
      <c r="K52" s="11"/>
    </row>
    <row r="53" spans="1:11" s="126" customFormat="1" ht="15" customHeight="1" x14ac:dyDescent="0.15">
      <c r="A53" s="61"/>
      <c r="B53" s="72"/>
      <c r="C53" s="20"/>
      <c r="D53" s="89"/>
      <c r="E53" s="14"/>
      <c r="F53" s="90"/>
      <c r="G53" s="98"/>
      <c r="H53" s="99"/>
      <c r="I53" s="78"/>
      <c r="J53" s="93"/>
      <c r="K53" s="12"/>
    </row>
    <row r="54" spans="1:11" s="126" customFormat="1" ht="15" customHeight="1" x14ac:dyDescent="0.15">
      <c r="A54" s="62"/>
      <c r="B54" s="63"/>
      <c r="C54" s="19"/>
      <c r="D54" s="6"/>
      <c r="E54" s="82"/>
      <c r="F54" s="83" t="str">
        <f>IF(ISBLANK(E54)=0,F55,"")</f>
        <v/>
      </c>
      <c r="G54" s="96"/>
      <c r="H54" s="97"/>
      <c r="I54" s="86"/>
      <c r="J54" s="87"/>
      <c r="K54" s="11"/>
    </row>
    <row r="55" spans="1:11" s="126" customFormat="1" ht="15" customHeight="1" x14ac:dyDescent="0.15">
      <c r="A55" s="61"/>
      <c r="B55" s="72"/>
      <c r="C55" s="20"/>
      <c r="D55" s="5"/>
      <c r="E55" s="14"/>
      <c r="F55" s="90"/>
      <c r="G55" s="98"/>
      <c r="H55" s="99"/>
      <c r="I55" s="78"/>
      <c r="J55" s="93"/>
      <c r="K55" s="12"/>
    </row>
    <row r="56" spans="1:11" s="126" customFormat="1" ht="15" customHeight="1" x14ac:dyDescent="0.15">
      <c r="A56" s="62"/>
      <c r="B56" s="63"/>
      <c r="C56" s="19"/>
      <c r="D56" s="81"/>
      <c r="E56" s="82"/>
      <c r="F56" s="83" t="str">
        <f>IF(ISBLANK(E56)=0,F57,"")</f>
        <v/>
      </c>
      <c r="G56" s="96"/>
      <c r="H56" s="97"/>
      <c r="I56" s="86"/>
      <c r="J56" s="87"/>
      <c r="K56" s="11"/>
    </row>
    <row r="57" spans="1:11" s="126" customFormat="1" ht="15" customHeight="1" x14ac:dyDescent="0.15">
      <c r="A57" s="61"/>
      <c r="B57" s="72"/>
      <c r="C57" s="20"/>
      <c r="D57" s="89"/>
      <c r="E57" s="14"/>
      <c r="F57" s="90"/>
      <c r="G57" s="98"/>
      <c r="H57" s="99"/>
      <c r="I57" s="78"/>
      <c r="J57" s="93"/>
      <c r="K57" s="12"/>
    </row>
    <row r="58" spans="1:11" s="126" customFormat="1" ht="15" customHeight="1" x14ac:dyDescent="0.15">
      <c r="A58" s="62"/>
      <c r="B58" s="63"/>
      <c r="C58" s="19"/>
      <c r="D58" s="6"/>
      <c r="E58" s="82"/>
      <c r="F58" s="83" t="str">
        <f>IF(ISBLANK(E58)=0,F59,"")</f>
        <v/>
      </c>
      <c r="G58" s="96"/>
      <c r="H58" s="97"/>
      <c r="I58" s="86"/>
      <c r="J58" s="87"/>
      <c r="K58" s="11"/>
    </row>
    <row r="59" spans="1:11" s="126" customFormat="1" ht="15" customHeight="1" x14ac:dyDescent="0.15">
      <c r="A59" s="61"/>
      <c r="B59" s="72"/>
      <c r="C59" s="20"/>
      <c r="D59" s="5"/>
      <c r="E59" s="14"/>
      <c r="F59" s="90"/>
      <c r="G59" s="98"/>
      <c r="H59" s="99"/>
      <c r="I59" s="78"/>
      <c r="J59" s="93"/>
      <c r="K59" s="12"/>
    </row>
    <row r="60" spans="1:11" s="126" customFormat="1" ht="15" customHeight="1" x14ac:dyDescent="0.15">
      <c r="A60" s="62"/>
      <c r="B60" s="63"/>
      <c r="C60" s="109"/>
      <c r="D60" s="6"/>
      <c r="E60" s="82"/>
      <c r="F60" s="83" t="str">
        <f>IF(ISBLANK(E60)=0,F61,"")</f>
        <v/>
      </c>
      <c r="G60" s="96"/>
      <c r="H60" s="97"/>
      <c r="I60" s="86"/>
      <c r="J60" s="87"/>
      <c r="K60" s="11"/>
    </row>
    <row r="61" spans="1:11" s="126" customFormat="1" ht="15" customHeight="1" x14ac:dyDescent="0.15">
      <c r="A61" s="61"/>
      <c r="B61" s="72"/>
      <c r="C61" s="24"/>
      <c r="D61" s="5"/>
      <c r="E61" s="14"/>
      <c r="F61" s="90"/>
      <c r="G61" s="98"/>
      <c r="H61" s="99"/>
      <c r="I61" s="78"/>
      <c r="J61" s="93"/>
      <c r="K61" s="12"/>
    </row>
    <row r="62" spans="1:11" s="126" customFormat="1" ht="15" customHeight="1" x14ac:dyDescent="0.15">
      <c r="A62" s="62"/>
      <c r="B62" s="63"/>
      <c r="C62" s="19"/>
      <c r="D62" s="81"/>
      <c r="E62" s="82"/>
      <c r="F62" s="83" t="str">
        <f>IF(ISBLANK(E62)=0,F63,"")</f>
        <v/>
      </c>
      <c r="G62" s="96"/>
      <c r="H62" s="97"/>
      <c r="I62" s="86"/>
      <c r="J62" s="87"/>
      <c r="K62" s="11"/>
    </row>
    <row r="63" spans="1:11" s="126" customFormat="1" ht="15" customHeight="1" x14ac:dyDescent="0.15">
      <c r="A63" s="61"/>
      <c r="B63" s="72"/>
      <c r="C63" s="20"/>
      <c r="D63" s="89"/>
      <c r="E63" s="14"/>
      <c r="F63" s="90"/>
      <c r="G63" s="98"/>
      <c r="H63" s="99"/>
      <c r="I63" s="78"/>
      <c r="J63" s="93"/>
      <c r="K63" s="12"/>
    </row>
    <row r="64" spans="1:11" s="126" customFormat="1" ht="15" customHeight="1" x14ac:dyDescent="0.15">
      <c r="A64" s="62"/>
      <c r="B64" s="63"/>
      <c r="C64" s="19"/>
      <c r="D64" s="6"/>
      <c r="E64" s="82"/>
      <c r="F64" s="83" t="str">
        <f>IF(ISBLANK(E64)=0,F65,"")</f>
        <v/>
      </c>
      <c r="G64" s="96"/>
      <c r="H64" s="97"/>
      <c r="I64" s="86"/>
      <c r="J64" s="87"/>
      <c r="K64" s="11"/>
    </row>
    <row r="65" spans="1:11" ht="15" customHeight="1" x14ac:dyDescent="0.15">
      <c r="A65" s="61"/>
      <c r="B65" s="72"/>
      <c r="C65" s="20"/>
      <c r="D65" s="5"/>
      <c r="E65" s="14"/>
      <c r="F65" s="90"/>
      <c r="G65" s="98"/>
      <c r="H65" s="99"/>
      <c r="I65" s="78"/>
      <c r="J65" s="93"/>
      <c r="K65" s="12"/>
    </row>
    <row r="66" spans="1:11" ht="15" customHeight="1" x14ac:dyDescent="0.15">
      <c r="B66" s="100"/>
      <c r="C66" s="101"/>
      <c r="D66" s="102"/>
      <c r="E66" s="103"/>
      <c r="F66" s="104" t="str">
        <f t="shared" ref="F66" si="6">IF(ISBLANK(E66)=0,F67,"")</f>
        <v/>
      </c>
      <c r="G66" s="105"/>
      <c r="H66" s="106"/>
      <c r="I66" s="107"/>
      <c r="J66" s="108"/>
      <c r="K66" s="13"/>
    </row>
    <row r="67" spans="1:11" ht="15" customHeight="1" x14ac:dyDescent="0.15">
      <c r="A67" s="61"/>
      <c r="B67" s="72"/>
      <c r="C67" s="24"/>
      <c r="D67" s="5"/>
      <c r="E67" s="14"/>
      <c r="F67" s="90"/>
      <c r="G67" s="98"/>
      <c r="H67" s="99"/>
      <c r="I67" s="78"/>
      <c r="J67" s="93"/>
      <c r="K67" s="12"/>
    </row>
    <row r="68" spans="1:11" ht="15" customHeight="1" x14ac:dyDescent="0.15">
      <c r="B68" s="100"/>
      <c r="C68" s="101"/>
      <c r="D68" s="102"/>
      <c r="E68" s="103"/>
      <c r="F68" s="104" t="str">
        <f t="shared" ref="F68" si="7">IF(ISBLANK(E68)=0,F69,"")</f>
        <v/>
      </c>
      <c r="G68" s="105"/>
      <c r="H68" s="106"/>
      <c r="I68" s="107"/>
      <c r="J68" s="108"/>
      <c r="K68" s="13"/>
    </row>
    <row r="69" spans="1:11" ht="15" customHeight="1" x14ac:dyDescent="0.15">
      <c r="A69" s="61"/>
      <c r="B69" s="72"/>
      <c r="C69" s="24"/>
      <c r="D69" s="5"/>
      <c r="E69" s="14"/>
      <c r="F69" s="90"/>
      <c r="G69" s="98"/>
      <c r="H69" s="99"/>
      <c r="I69" s="78"/>
      <c r="J69" s="93"/>
      <c r="K69" s="12"/>
    </row>
    <row r="70" spans="1:11" ht="15" customHeight="1" x14ac:dyDescent="0.15">
      <c r="B70" s="100"/>
      <c r="C70" s="101"/>
      <c r="D70" s="102"/>
      <c r="E70" s="103"/>
      <c r="F70" s="104" t="str">
        <f t="shared" ref="F70" si="8">IF(ISBLANK(E70)=0,F71,"")</f>
        <v/>
      </c>
      <c r="G70" s="105"/>
      <c r="H70" s="106"/>
      <c r="I70" s="107"/>
      <c r="J70" s="108"/>
      <c r="K70" s="13"/>
    </row>
    <row r="71" spans="1:11" ht="15" customHeight="1" x14ac:dyDescent="0.15">
      <c r="A71" s="61"/>
      <c r="B71" s="72"/>
      <c r="C71" s="24"/>
      <c r="D71" s="5"/>
      <c r="E71" s="14"/>
      <c r="F71" s="90"/>
      <c r="G71" s="98"/>
      <c r="H71" s="99"/>
      <c r="I71" s="78"/>
      <c r="J71" s="93"/>
      <c r="K71" s="12"/>
    </row>
    <row r="72" spans="1:11" ht="15" customHeight="1" x14ac:dyDescent="0.15">
      <c r="B72" s="110"/>
      <c r="C72" s="110"/>
      <c r="D72" s="110"/>
      <c r="E72" s="136"/>
      <c r="F72" s="110"/>
      <c r="G72" s="68"/>
      <c r="H72" s="184"/>
      <c r="I72" s="114"/>
      <c r="J72" s="114"/>
      <c r="K72" s="185"/>
    </row>
    <row r="73" spans="1:11" ht="15" customHeight="1" x14ac:dyDescent="0.15">
      <c r="A73" s="61"/>
      <c r="B73" s="117"/>
      <c r="C73" s="117" t="s">
        <v>90</v>
      </c>
      <c r="D73" s="118"/>
      <c r="E73" s="186"/>
      <c r="F73" s="117"/>
      <c r="G73" s="77"/>
      <c r="H73" s="119"/>
      <c r="I73" s="76"/>
      <c r="J73" s="76"/>
      <c r="K73" s="187"/>
    </row>
  </sheetData>
  <dataConsolidate/>
  <phoneticPr fontId="19"/>
  <dataValidations count="2">
    <dataValidation type="list" allowBlank="1" showInputMessage="1" showErrorMessage="1" sqref="K39">
      <formula1>"新営,改修"</formula1>
    </dataValidation>
    <dataValidation type="list" allowBlank="1" showInputMessage="1" showErrorMessage="1" sqref="K10">
      <formula1>"積上げ"</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5">
    <tabColor theme="1" tint="0.34998626667073579"/>
  </sheetPr>
  <dimension ref="A1:K73"/>
  <sheetViews>
    <sheetView showGridLines="0" view="pageBreakPreview" topLeftCell="B1" zoomScale="80" zoomScaleNormal="75" zoomScaleSheetLayoutView="80" workbookViewId="0">
      <selection activeCell="B1" sqref="B1"/>
    </sheetView>
  </sheetViews>
  <sheetFormatPr defaultColWidth="13.375" defaultRowHeight="15" customHeight="1" x14ac:dyDescent="0.15"/>
  <cols>
    <col min="1" max="1" width="4.125" style="62" hidden="1" customWidth="1"/>
    <col min="2" max="2" width="4.125" style="62" customWidth="1"/>
    <col min="3" max="3" width="24.125" style="62" customWidth="1"/>
    <col min="4" max="4" width="45.625" style="62" customWidth="1"/>
    <col min="5" max="5" width="10.625" style="177" customWidth="1"/>
    <col min="6" max="6" width="5.125" style="62" customWidth="1"/>
    <col min="7" max="7" width="12.625" style="178" customWidth="1"/>
    <col min="8" max="8" width="14.125" style="62" customWidth="1"/>
    <col min="9" max="9" width="13.125" style="123" hidden="1" customWidth="1"/>
    <col min="10" max="10" width="14" style="123" hidden="1" customWidth="1"/>
    <col min="11" max="11" width="27.75" style="62" customWidth="1"/>
    <col min="12" max="16384" width="13.375" style="62"/>
  </cols>
  <sheetData>
    <row r="1" spans="1:11" ht="15" customHeight="1" x14ac:dyDescent="0.15">
      <c r="B1" s="127"/>
      <c r="C1" s="57" t="s">
        <v>53</v>
      </c>
      <c r="D1" s="57" t="s">
        <v>54</v>
      </c>
      <c r="E1" s="128" t="s">
        <v>55</v>
      </c>
      <c r="F1" s="57" t="s">
        <v>56</v>
      </c>
      <c r="G1" s="129" t="s">
        <v>57</v>
      </c>
      <c r="H1" s="57" t="s">
        <v>58</v>
      </c>
      <c r="I1" s="59"/>
      <c r="J1" s="59"/>
      <c r="K1" s="130" t="s">
        <v>59</v>
      </c>
    </row>
    <row r="2" spans="1:11" ht="15" customHeight="1" x14ac:dyDescent="0.15">
      <c r="B2" s="133"/>
      <c r="C2" s="134"/>
      <c r="D2" s="135"/>
      <c r="E2" s="136"/>
      <c r="F2" s="110"/>
      <c r="G2" s="137"/>
      <c r="H2" s="110"/>
      <c r="I2" s="67"/>
      <c r="J2" s="67"/>
      <c r="K2" s="138"/>
    </row>
    <row r="3" spans="1:11" ht="15" customHeight="1" x14ac:dyDescent="0.15">
      <c r="B3" s="118" t="s">
        <v>64</v>
      </c>
      <c r="C3" s="142" t="s">
        <v>65</v>
      </c>
      <c r="D3" s="143"/>
      <c r="E3" s="144"/>
      <c r="F3" s="117"/>
      <c r="G3" s="145"/>
      <c r="H3" s="117"/>
      <c r="I3" s="76"/>
      <c r="J3" s="76"/>
      <c r="K3" s="79"/>
    </row>
    <row r="4" spans="1:11" ht="15" customHeight="1" x14ac:dyDescent="0.15">
      <c r="B4" s="133"/>
      <c r="C4" s="110"/>
      <c r="D4" s="110"/>
      <c r="E4" s="136"/>
      <c r="F4" s="110"/>
      <c r="G4" s="137"/>
      <c r="H4" s="110"/>
      <c r="I4" s="114"/>
      <c r="J4" s="148"/>
      <c r="K4" s="149"/>
    </row>
    <row r="5" spans="1:11" ht="15" customHeight="1" x14ac:dyDescent="0.15">
      <c r="B5" s="117" t="s">
        <v>69</v>
      </c>
      <c r="C5" s="118" t="s">
        <v>70</v>
      </c>
      <c r="D5" s="117"/>
      <c r="E5" s="144"/>
      <c r="F5" s="117"/>
      <c r="G5" s="145"/>
      <c r="H5" s="117"/>
      <c r="I5" s="76"/>
      <c r="J5" s="76"/>
      <c r="K5" s="156"/>
    </row>
    <row r="6" spans="1:11" ht="15" customHeight="1" x14ac:dyDescent="0.15">
      <c r="B6" s="133"/>
      <c r="C6" s="159"/>
      <c r="D6" s="110"/>
      <c r="E6" s="136"/>
      <c r="F6" s="110"/>
      <c r="G6" s="137"/>
      <c r="H6" s="110"/>
      <c r="I6" s="114"/>
      <c r="J6" s="148"/>
      <c r="K6" s="149"/>
    </row>
    <row r="7" spans="1:11" ht="15" customHeight="1" x14ac:dyDescent="0.15">
      <c r="A7" s="61"/>
      <c r="B7" s="160"/>
      <c r="C7" s="161" t="str">
        <f>IF(工事価格書!K6="","","＜主たる工事＞")</f>
        <v/>
      </c>
      <c r="D7" s="117"/>
      <c r="E7" s="144"/>
      <c r="F7" s="117"/>
      <c r="G7" s="145"/>
      <c r="H7" s="117"/>
      <c r="I7" s="76"/>
      <c r="J7" s="76"/>
      <c r="K7" s="156"/>
    </row>
    <row r="8" spans="1:11" ht="15" customHeight="1" x14ac:dyDescent="0.15">
      <c r="B8" s="162"/>
      <c r="C8" s="159"/>
      <c r="D8" s="163" t="str">
        <f>工事価格書!C7&amp;"　"&amp;IF(工事価格書!D6="","",工事価格書!D6)</f>
        <v>建築工事　</v>
      </c>
      <c r="E8" s="164" t="str">
        <f>IF(工事価格書!E6="","",1)</f>
        <v/>
      </c>
      <c r="F8" s="165" t="str">
        <f>IF(E8="","","式")</f>
        <v/>
      </c>
      <c r="G8" s="166"/>
      <c r="H8" s="166"/>
      <c r="I8" s="114"/>
      <c r="J8" s="148"/>
      <c r="K8" s="167"/>
    </row>
    <row r="9" spans="1:11" ht="15" customHeight="1" x14ac:dyDescent="0.15">
      <c r="A9" s="61" t="str">
        <f>IF(C9="","","●")</f>
        <v>●</v>
      </c>
      <c r="B9" s="117">
        <f>IF(C9="","",COUNTIF($A$8:A9,"●"))</f>
        <v>1</v>
      </c>
      <c r="C9" s="161" t="s">
        <v>70</v>
      </c>
      <c r="D9" s="118"/>
      <c r="E9" s="168">
        <f>IF(C9="","",1)</f>
        <v>1</v>
      </c>
      <c r="F9" s="7" t="str">
        <f>IF(C9="","","式")</f>
        <v>式</v>
      </c>
      <c r="G9" s="77"/>
      <c r="H9" s="77"/>
      <c r="I9" s="76"/>
      <c r="J9" s="76"/>
      <c r="K9" s="169"/>
    </row>
    <row r="10" spans="1:11" ht="15" customHeight="1" x14ac:dyDescent="0.15">
      <c r="B10" s="162"/>
      <c r="C10" s="159"/>
      <c r="D10" s="163" t="str">
        <f>IF(C11="","",工事価格書!C7&amp;"　"&amp;IF(工事価格書!D6="","",工事価格書!D6))</f>
        <v/>
      </c>
      <c r="E10" s="164"/>
      <c r="F10" s="165" t="str">
        <f>IF(E10="","","式")</f>
        <v/>
      </c>
      <c r="G10" s="166"/>
      <c r="H10" s="166"/>
      <c r="I10" s="114"/>
      <c r="J10" s="148"/>
      <c r="K10" s="9"/>
    </row>
    <row r="11" spans="1:11" ht="15" customHeight="1" x14ac:dyDescent="0.15">
      <c r="A11" s="61" t="str">
        <f>IF(C11="","","●")</f>
        <v/>
      </c>
      <c r="B11" s="117" t="str">
        <f>IF(C11="","",COUNTIF($A$8:A11,"●"))</f>
        <v/>
      </c>
      <c r="C11" s="161" t="str">
        <f>IF(K10="","","現場管理費")</f>
        <v/>
      </c>
      <c r="D11" s="118"/>
      <c r="E11" s="168" t="str">
        <f>IF(C11="","",1)</f>
        <v/>
      </c>
      <c r="F11" s="7" t="str">
        <f>IF(C11="","","式")</f>
        <v/>
      </c>
      <c r="G11" s="77"/>
      <c r="H11" s="77"/>
      <c r="I11" s="76"/>
      <c r="J11" s="76"/>
      <c r="K11" s="202" t="str">
        <f>IF(K10="","","別紙内訳書")</f>
        <v/>
      </c>
    </row>
    <row r="12" spans="1:11" ht="15" customHeight="1" x14ac:dyDescent="0.15">
      <c r="B12" s="162"/>
      <c r="C12" s="159"/>
      <c r="D12" s="163"/>
      <c r="E12" s="170"/>
      <c r="F12" s="171"/>
      <c r="G12" s="166"/>
      <c r="H12" s="166"/>
      <c r="I12" s="114"/>
      <c r="J12" s="148"/>
      <c r="K12" s="172"/>
    </row>
    <row r="13" spans="1:11" ht="15" customHeight="1" x14ac:dyDescent="0.15">
      <c r="A13" s="61"/>
      <c r="B13" s="117"/>
      <c r="C13" s="161"/>
      <c r="D13" s="118"/>
      <c r="E13" s="173"/>
      <c r="F13" s="117"/>
      <c r="G13" s="77"/>
      <c r="H13" s="77"/>
      <c r="I13" s="76"/>
      <c r="J13" s="76"/>
      <c r="K13" s="174"/>
    </row>
    <row r="14" spans="1:11" ht="15" customHeight="1" x14ac:dyDescent="0.15">
      <c r="B14" s="162"/>
      <c r="C14" s="159"/>
      <c r="D14" s="110"/>
      <c r="E14" s="136"/>
      <c r="F14" s="110"/>
      <c r="G14" s="68"/>
      <c r="H14" s="68"/>
      <c r="I14" s="114"/>
      <c r="J14" s="148"/>
      <c r="K14" s="149"/>
    </row>
    <row r="15" spans="1:11" ht="15" customHeight="1" x14ac:dyDescent="0.15">
      <c r="A15" s="61"/>
      <c r="B15" s="117"/>
      <c r="C15" s="161"/>
      <c r="D15" s="117"/>
      <c r="E15" s="179"/>
      <c r="F15" s="117"/>
      <c r="G15" s="77"/>
      <c r="H15" s="77"/>
      <c r="I15" s="76"/>
      <c r="J15" s="76"/>
      <c r="K15" s="156"/>
    </row>
    <row r="16" spans="1:11" ht="15" customHeight="1" x14ac:dyDescent="0.15">
      <c r="B16" s="162"/>
      <c r="C16" s="159"/>
      <c r="D16" s="163"/>
      <c r="E16" s="164"/>
      <c r="F16" s="165"/>
      <c r="G16" s="166"/>
      <c r="H16" s="166"/>
      <c r="I16" s="175"/>
      <c r="J16" s="176"/>
      <c r="K16" s="167"/>
    </row>
    <row r="17" spans="1:11" ht="15" customHeight="1" x14ac:dyDescent="0.15">
      <c r="A17" s="61" t="str">
        <f t="shared" ref="A17" si="0">IF(C17="","","●")</f>
        <v/>
      </c>
      <c r="B17" s="117" t="str">
        <f>IF(C17="","",COUNTIF($A$8:A17,"●"))</f>
        <v/>
      </c>
      <c r="C17" s="161"/>
      <c r="D17" s="118"/>
      <c r="E17" s="168"/>
      <c r="F17" s="7"/>
      <c r="G17" s="77"/>
      <c r="H17" s="77"/>
      <c r="I17" s="76"/>
      <c r="J17" s="76"/>
      <c r="K17" s="169"/>
    </row>
    <row r="18" spans="1:11" ht="15" customHeight="1" x14ac:dyDescent="0.15">
      <c r="B18" s="162"/>
      <c r="C18" s="159"/>
      <c r="D18" s="163"/>
      <c r="E18" s="164"/>
      <c r="F18" s="165"/>
      <c r="G18" s="166"/>
      <c r="H18" s="166"/>
      <c r="I18" s="175"/>
      <c r="J18" s="176"/>
      <c r="K18" s="167"/>
    </row>
    <row r="19" spans="1:11" ht="15" customHeight="1" x14ac:dyDescent="0.15">
      <c r="A19" s="61" t="str">
        <f t="shared" ref="A19" si="1">IF(C19="","","●")</f>
        <v/>
      </c>
      <c r="B19" s="117" t="str">
        <f>IF(C19="","",COUNTIF($A$8:A19,"●"))</f>
        <v/>
      </c>
      <c r="C19" s="161"/>
      <c r="D19" s="118"/>
      <c r="E19" s="168"/>
      <c r="F19" s="7"/>
      <c r="G19" s="77"/>
      <c r="H19" s="77"/>
      <c r="I19" s="76"/>
      <c r="J19" s="76"/>
      <c r="K19" s="169"/>
    </row>
    <row r="20" spans="1:11" ht="15" customHeight="1" x14ac:dyDescent="0.15">
      <c r="B20" s="162"/>
      <c r="C20" s="159"/>
      <c r="D20" s="163"/>
      <c r="E20" s="170"/>
      <c r="F20" s="171"/>
      <c r="G20" s="166"/>
      <c r="H20" s="166"/>
      <c r="I20" s="114"/>
      <c r="J20" s="148"/>
      <c r="K20" s="172"/>
    </row>
    <row r="21" spans="1:11" ht="15" customHeight="1" x14ac:dyDescent="0.15">
      <c r="A21" s="61"/>
      <c r="B21" s="117"/>
      <c r="C21" s="161"/>
      <c r="D21" s="118"/>
      <c r="E21" s="173"/>
      <c r="F21" s="117"/>
      <c r="G21" s="77"/>
      <c r="H21" s="77"/>
      <c r="I21" s="76"/>
      <c r="J21" s="76"/>
      <c r="K21" s="174"/>
    </row>
    <row r="22" spans="1:11" ht="15" customHeight="1" x14ac:dyDescent="0.15">
      <c r="B22" s="162"/>
      <c r="C22" s="159"/>
      <c r="D22" s="163"/>
      <c r="E22" s="164"/>
      <c r="F22" s="165"/>
      <c r="G22" s="166"/>
      <c r="H22" s="166"/>
      <c r="I22" s="175"/>
      <c r="J22" s="176"/>
      <c r="K22" s="167"/>
    </row>
    <row r="23" spans="1:11" ht="15" customHeight="1" x14ac:dyDescent="0.15">
      <c r="A23" s="61" t="str">
        <f t="shared" ref="A23" si="2">IF(C23="","","●")</f>
        <v/>
      </c>
      <c r="B23" s="117" t="str">
        <f>IF(C23="","",COUNTIF($A$8:A23,"●"))</f>
        <v/>
      </c>
      <c r="C23" s="161"/>
      <c r="D23" s="118"/>
      <c r="E23" s="168"/>
      <c r="F23" s="7"/>
      <c r="G23" s="77"/>
      <c r="H23" s="77"/>
      <c r="I23" s="76"/>
      <c r="J23" s="76"/>
      <c r="K23" s="202"/>
    </row>
    <row r="24" spans="1:11" ht="15" customHeight="1" x14ac:dyDescent="0.15">
      <c r="B24" s="162"/>
      <c r="C24" s="159"/>
      <c r="D24" s="163"/>
      <c r="E24" s="164"/>
      <c r="F24" s="165"/>
      <c r="G24" s="166"/>
      <c r="H24" s="166"/>
      <c r="I24" s="175"/>
      <c r="J24" s="176"/>
      <c r="K24" s="167"/>
    </row>
    <row r="25" spans="1:11" ht="15" customHeight="1" x14ac:dyDescent="0.15">
      <c r="A25" s="61" t="str">
        <f t="shared" ref="A25" si="3">IF(C25="","","●")</f>
        <v/>
      </c>
      <c r="B25" s="117" t="str">
        <f>IF(C25="","",COUNTIF($A$8:A25,"●"))</f>
        <v/>
      </c>
      <c r="C25" s="161"/>
      <c r="D25" s="118"/>
      <c r="E25" s="168"/>
      <c r="F25" s="7"/>
      <c r="G25" s="77"/>
      <c r="H25" s="77"/>
      <c r="I25" s="76"/>
      <c r="J25" s="76"/>
      <c r="K25" s="169"/>
    </row>
    <row r="26" spans="1:11" ht="15" customHeight="1" x14ac:dyDescent="0.15">
      <c r="B26" s="162"/>
      <c r="C26" s="159"/>
      <c r="D26" s="163"/>
      <c r="E26" s="170"/>
      <c r="F26" s="171"/>
      <c r="G26" s="166"/>
      <c r="H26" s="166"/>
      <c r="I26" s="114"/>
      <c r="J26" s="148"/>
      <c r="K26" s="172"/>
    </row>
    <row r="27" spans="1:11" ht="15" customHeight="1" x14ac:dyDescent="0.15">
      <c r="A27" s="61"/>
      <c r="B27" s="117"/>
      <c r="C27" s="161"/>
      <c r="D27" s="118"/>
      <c r="E27" s="173"/>
      <c r="F27" s="117"/>
      <c r="G27" s="77"/>
      <c r="H27" s="77"/>
      <c r="I27" s="76"/>
      <c r="J27" s="76"/>
      <c r="K27" s="174"/>
    </row>
    <row r="28" spans="1:11" ht="15" customHeight="1" x14ac:dyDescent="0.15">
      <c r="B28" s="162"/>
      <c r="C28" s="159"/>
      <c r="D28" s="163"/>
      <c r="E28" s="164"/>
      <c r="F28" s="165"/>
      <c r="G28" s="166"/>
      <c r="H28" s="166"/>
      <c r="I28" s="175"/>
      <c r="J28" s="176"/>
      <c r="K28" s="167"/>
    </row>
    <row r="29" spans="1:11" ht="15" customHeight="1" x14ac:dyDescent="0.15">
      <c r="A29" s="61" t="str">
        <f t="shared" ref="A29" si="4">IF(C29="","","●")</f>
        <v/>
      </c>
      <c r="B29" s="117" t="str">
        <f>IF(C29="","",COUNTIF($A$8:A29,"●"))</f>
        <v/>
      </c>
      <c r="C29" s="161"/>
      <c r="D29" s="118"/>
      <c r="E29" s="168"/>
      <c r="F29" s="7"/>
      <c r="G29" s="77"/>
      <c r="H29" s="77"/>
      <c r="I29" s="76"/>
      <c r="J29" s="76"/>
      <c r="K29" s="169"/>
    </row>
    <row r="30" spans="1:11" ht="15" customHeight="1" x14ac:dyDescent="0.15">
      <c r="B30" s="162"/>
      <c r="C30" s="159"/>
      <c r="D30" s="163"/>
      <c r="E30" s="164"/>
      <c r="F30" s="165"/>
      <c r="G30" s="166"/>
      <c r="H30" s="166"/>
      <c r="I30" s="175"/>
      <c r="J30" s="176"/>
      <c r="K30" s="167"/>
    </row>
    <row r="31" spans="1:11" ht="15" customHeight="1" x14ac:dyDescent="0.15">
      <c r="A31" s="61" t="str">
        <f t="shared" ref="A31" si="5">IF(C31="","","●")</f>
        <v/>
      </c>
      <c r="B31" s="117" t="str">
        <f>IF(C31="","",COUNTIF($A$8:A31,"●"))</f>
        <v/>
      </c>
      <c r="C31" s="161"/>
      <c r="D31" s="118"/>
      <c r="E31" s="168"/>
      <c r="F31" s="7"/>
      <c r="G31" s="77"/>
      <c r="H31" s="77"/>
      <c r="I31" s="76"/>
      <c r="J31" s="76"/>
      <c r="K31" s="169"/>
    </row>
    <row r="32" spans="1:11" ht="15" customHeight="1" x14ac:dyDescent="0.15">
      <c r="B32" s="110"/>
      <c r="C32" s="159"/>
      <c r="D32" s="110"/>
      <c r="E32" s="136"/>
      <c r="F32" s="110"/>
      <c r="G32" s="68"/>
      <c r="H32" s="68"/>
      <c r="I32" s="114"/>
      <c r="J32" s="148"/>
      <c r="K32" s="149"/>
    </row>
    <row r="33" spans="1:11" ht="15" customHeight="1" x14ac:dyDescent="0.15">
      <c r="A33" s="61"/>
      <c r="B33" s="117"/>
      <c r="C33" s="161"/>
      <c r="D33" s="117"/>
      <c r="E33" s="179"/>
      <c r="F33" s="117"/>
      <c r="G33" s="77"/>
      <c r="H33" s="77"/>
      <c r="I33" s="76"/>
      <c r="J33" s="76"/>
      <c r="K33" s="156"/>
    </row>
    <row r="34" spans="1:11" ht="15" customHeight="1" x14ac:dyDescent="0.15">
      <c r="B34" s="133"/>
      <c r="C34" s="159"/>
      <c r="D34" s="163"/>
      <c r="E34" s="181"/>
      <c r="F34" s="110"/>
      <c r="G34" s="68"/>
      <c r="H34" s="68"/>
      <c r="I34" s="114"/>
      <c r="J34" s="148"/>
      <c r="K34" s="172"/>
    </row>
    <row r="35" spans="1:11" ht="15" customHeight="1" x14ac:dyDescent="0.15">
      <c r="A35" s="61"/>
      <c r="B35" s="117"/>
      <c r="C35" s="161"/>
      <c r="D35" s="118"/>
      <c r="E35" s="182"/>
      <c r="F35" s="117"/>
      <c r="G35" s="77"/>
      <c r="H35" s="77"/>
      <c r="I35" s="76"/>
      <c r="J35" s="76"/>
      <c r="K35" s="183"/>
    </row>
    <row r="36" spans="1:11" ht="15" customHeight="1" x14ac:dyDescent="0.15">
      <c r="B36" s="110"/>
      <c r="C36" s="110"/>
      <c r="D36" s="110"/>
      <c r="E36" s="136"/>
      <c r="F36" s="110"/>
      <c r="G36" s="68"/>
      <c r="H36" s="184"/>
      <c r="I36" s="114"/>
      <c r="J36" s="114"/>
      <c r="K36" s="185"/>
    </row>
    <row r="37" spans="1:11" ht="15" customHeight="1" x14ac:dyDescent="0.15">
      <c r="A37" s="61"/>
      <c r="B37" s="117"/>
      <c r="C37" s="117" t="s">
        <v>83</v>
      </c>
      <c r="D37" s="118"/>
      <c r="E37" s="186"/>
      <c r="F37" s="117"/>
      <c r="G37" s="77"/>
      <c r="H37" s="119"/>
      <c r="I37" s="76"/>
      <c r="J37" s="76"/>
      <c r="K37" s="187"/>
    </row>
    <row r="38" spans="1:11" ht="15" hidden="1" customHeight="1" x14ac:dyDescent="0.15">
      <c r="B38" s="110"/>
      <c r="C38" s="110"/>
      <c r="D38" s="163"/>
      <c r="E38" s="170"/>
      <c r="F38" s="171"/>
      <c r="G38" s="166"/>
      <c r="H38" s="166"/>
      <c r="I38" s="114"/>
      <c r="J38" s="148"/>
      <c r="K38" s="203" t="str">
        <f>D8&amp;"にかかる主な工事"</f>
        <v>建築工事　にかかる主な工事</v>
      </c>
    </row>
    <row r="39" spans="1:11" ht="15" hidden="1" customHeight="1" x14ac:dyDescent="0.15">
      <c r="A39" s="61"/>
      <c r="B39" s="204" t="str">
        <f>B11</f>
        <v/>
      </c>
      <c r="C39" s="118" t="s">
        <v>91</v>
      </c>
      <c r="D39" s="118"/>
      <c r="E39" s="173"/>
      <c r="F39" s="117"/>
      <c r="G39" s="77"/>
      <c r="H39" s="205"/>
      <c r="I39" s="76"/>
      <c r="J39" s="76"/>
      <c r="K39" s="10" t="s">
        <v>92</v>
      </c>
    </row>
    <row r="40" spans="1:11" ht="15" hidden="1" customHeight="1" x14ac:dyDescent="0.15">
      <c r="B40" s="63"/>
      <c r="C40" s="19"/>
      <c r="D40" s="81"/>
      <c r="E40" s="82"/>
      <c r="F40" s="83" t="str">
        <f>IF(ISBLANK(E40)=0,F41,"")</f>
        <v/>
      </c>
      <c r="G40" s="96"/>
      <c r="H40" s="97"/>
      <c r="I40" s="86"/>
      <c r="J40" s="87"/>
      <c r="K40" s="11"/>
    </row>
    <row r="41" spans="1:11" ht="15" hidden="1" customHeight="1" x14ac:dyDescent="0.15">
      <c r="A41" s="61"/>
      <c r="B41" s="72"/>
      <c r="C41" s="20"/>
      <c r="D41" s="89"/>
      <c r="E41" s="14"/>
      <c r="F41" s="90"/>
      <c r="G41" s="98"/>
      <c r="H41" s="99"/>
      <c r="I41" s="78"/>
      <c r="J41" s="93"/>
      <c r="K41" s="12"/>
    </row>
    <row r="42" spans="1:11" ht="15" hidden="1" customHeight="1" x14ac:dyDescent="0.15">
      <c r="B42" s="63"/>
      <c r="C42" s="19"/>
      <c r="D42" s="81"/>
      <c r="E42" s="82"/>
      <c r="F42" s="83" t="s">
        <v>158</v>
      </c>
      <c r="G42" s="96"/>
      <c r="H42" s="97"/>
      <c r="I42" s="86"/>
      <c r="J42" s="87"/>
      <c r="K42" s="11" t="str">
        <f>IF(C43="","","支給材評価額×２％")</f>
        <v/>
      </c>
    </row>
    <row r="43" spans="1:11" ht="15" hidden="1" customHeight="1" x14ac:dyDescent="0.15">
      <c r="A43" s="61"/>
      <c r="B43" s="72"/>
      <c r="C43" s="20" t="s">
        <v>158</v>
      </c>
      <c r="D43" s="89"/>
      <c r="E43" s="14" t="s">
        <v>158</v>
      </c>
      <c r="F43" s="90" t="s">
        <v>158</v>
      </c>
      <c r="G43" s="98"/>
      <c r="H43" s="99"/>
      <c r="I43" s="78"/>
      <c r="J43" s="93"/>
      <c r="K43" s="12"/>
    </row>
    <row r="44" spans="1:11" ht="15" hidden="1" customHeight="1" x14ac:dyDescent="0.15">
      <c r="B44" s="63"/>
      <c r="C44" s="19"/>
      <c r="D44" s="206" t="s">
        <v>158</v>
      </c>
      <c r="E44" s="82" t="s">
        <v>158</v>
      </c>
      <c r="F44" s="83" t="s">
        <v>158</v>
      </c>
      <c r="G44" s="96"/>
      <c r="H44" s="97"/>
      <c r="I44" s="86"/>
      <c r="J44" s="87"/>
      <c r="K44" s="11"/>
    </row>
    <row r="45" spans="1:11" ht="15" hidden="1" customHeight="1" x14ac:dyDescent="0.15">
      <c r="A45" s="61"/>
      <c r="B45" s="72"/>
      <c r="C45" s="207" t="s">
        <v>158</v>
      </c>
      <c r="D45" s="5"/>
      <c r="E45" s="14"/>
      <c r="F45" s="90"/>
      <c r="G45" s="98"/>
      <c r="H45" s="99"/>
      <c r="I45" s="78"/>
      <c r="J45" s="93"/>
      <c r="K45" s="12"/>
    </row>
    <row r="46" spans="1:11" ht="15" hidden="1" customHeight="1" x14ac:dyDescent="0.15">
      <c r="B46" s="63"/>
      <c r="C46" s="19"/>
      <c r="D46" s="6"/>
      <c r="E46" s="82"/>
      <c r="F46" s="83" t="str">
        <f>IF(ISBLANK(E46)=0,F47,"")</f>
        <v/>
      </c>
      <c r="G46" s="96"/>
      <c r="H46" s="97"/>
      <c r="I46" s="86"/>
      <c r="J46" s="87"/>
      <c r="K46" s="11"/>
    </row>
    <row r="47" spans="1:11" ht="15" hidden="1" customHeight="1" x14ac:dyDescent="0.15">
      <c r="A47" s="61"/>
      <c r="B47" s="72"/>
      <c r="C47" s="20"/>
      <c r="D47" s="5"/>
      <c r="E47" s="14"/>
      <c r="F47" s="90"/>
      <c r="G47" s="98"/>
      <c r="H47" s="99"/>
      <c r="I47" s="78"/>
      <c r="J47" s="93"/>
      <c r="K47" s="12"/>
    </row>
    <row r="48" spans="1:11" ht="15" hidden="1" customHeight="1" x14ac:dyDescent="0.15">
      <c r="B48" s="63"/>
      <c r="C48" s="19"/>
      <c r="D48" s="6"/>
      <c r="E48" s="82"/>
      <c r="F48" s="83" t="str">
        <f>IF(ISBLANK(E48)=0,F49,"")</f>
        <v/>
      </c>
      <c r="G48" s="96"/>
      <c r="H48" s="97"/>
      <c r="I48" s="86"/>
      <c r="J48" s="87"/>
      <c r="K48" s="11"/>
    </row>
    <row r="49" spans="1:11" s="126" customFormat="1" ht="15" hidden="1" customHeight="1" x14ac:dyDescent="0.15">
      <c r="A49" s="61"/>
      <c r="B49" s="72"/>
      <c r="C49" s="20"/>
      <c r="D49" s="5"/>
      <c r="E49" s="14"/>
      <c r="F49" s="90"/>
      <c r="G49" s="98"/>
      <c r="H49" s="99"/>
      <c r="I49" s="78"/>
      <c r="J49" s="93"/>
      <c r="K49" s="12"/>
    </row>
    <row r="50" spans="1:11" s="126" customFormat="1" ht="15" hidden="1" customHeight="1" x14ac:dyDescent="0.15">
      <c r="A50" s="62"/>
      <c r="B50" s="63"/>
      <c r="C50" s="19"/>
      <c r="D50" s="81"/>
      <c r="E50" s="82"/>
      <c r="F50" s="83" t="str">
        <f>IF(ISBLANK(E50)=0,F51,"")</f>
        <v/>
      </c>
      <c r="G50" s="96"/>
      <c r="H50" s="97"/>
      <c r="I50" s="86"/>
      <c r="J50" s="87"/>
      <c r="K50" s="11"/>
    </row>
    <row r="51" spans="1:11" s="126" customFormat="1" ht="15" hidden="1" customHeight="1" x14ac:dyDescent="0.15">
      <c r="A51" s="61"/>
      <c r="B51" s="72"/>
      <c r="C51" s="20"/>
      <c r="D51" s="89"/>
      <c r="E51" s="14"/>
      <c r="F51" s="90"/>
      <c r="G51" s="98"/>
      <c r="H51" s="99"/>
      <c r="I51" s="78"/>
      <c r="J51" s="93"/>
      <c r="K51" s="12"/>
    </row>
    <row r="52" spans="1:11" s="126" customFormat="1" ht="15" hidden="1" customHeight="1" x14ac:dyDescent="0.15">
      <c r="A52" s="62"/>
      <c r="B52" s="63"/>
      <c r="C52" s="19"/>
      <c r="D52" s="6"/>
      <c r="E52" s="82"/>
      <c r="F52" s="83" t="str">
        <f>IF(ISBLANK(E52)=0,F53,"")</f>
        <v/>
      </c>
      <c r="G52" s="96"/>
      <c r="H52" s="97"/>
      <c r="I52" s="86"/>
      <c r="J52" s="87"/>
      <c r="K52" s="11"/>
    </row>
    <row r="53" spans="1:11" s="126" customFormat="1" ht="15" hidden="1" customHeight="1" x14ac:dyDescent="0.15">
      <c r="A53" s="61"/>
      <c r="B53" s="72"/>
      <c r="C53" s="20"/>
      <c r="D53" s="5"/>
      <c r="E53" s="14"/>
      <c r="F53" s="90"/>
      <c r="G53" s="98"/>
      <c r="H53" s="99"/>
      <c r="I53" s="78"/>
      <c r="J53" s="93"/>
      <c r="K53" s="12"/>
    </row>
    <row r="54" spans="1:11" s="126" customFormat="1" ht="15" hidden="1" customHeight="1" x14ac:dyDescent="0.15">
      <c r="A54" s="62"/>
      <c r="B54" s="63"/>
      <c r="C54" s="109"/>
      <c r="D54" s="6"/>
      <c r="E54" s="82"/>
      <c r="F54" s="83" t="str">
        <f>IF(ISBLANK(E54)=0,F55,"")</f>
        <v/>
      </c>
      <c r="G54" s="96"/>
      <c r="H54" s="97"/>
      <c r="I54" s="86"/>
      <c r="J54" s="87"/>
      <c r="K54" s="11"/>
    </row>
    <row r="55" spans="1:11" s="126" customFormat="1" ht="15" hidden="1" customHeight="1" x14ac:dyDescent="0.15">
      <c r="A55" s="61"/>
      <c r="B55" s="72"/>
      <c r="C55" s="24"/>
      <c r="D55" s="5"/>
      <c r="E55" s="14"/>
      <c r="F55" s="90"/>
      <c r="G55" s="98"/>
      <c r="H55" s="99"/>
      <c r="I55" s="78"/>
      <c r="J55" s="93"/>
      <c r="K55" s="12"/>
    </row>
    <row r="56" spans="1:11" s="126" customFormat="1" ht="15" hidden="1" customHeight="1" x14ac:dyDescent="0.15">
      <c r="A56" s="62"/>
      <c r="B56" s="63"/>
      <c r="C56" s="19"/>
      <c r="D56" s="81"/>
      <c r="E56" s="82"/>
      <c r="F56" s="83" t="str">
        <f>IF(ISBLANK(E56)=0,F57,"")</f>
        <v/>
      </c>
      <c r="G56" s="96"/>
      <c r="H56" s="97"/>
      <c r="I56" s="86"/>
      <c r="J56" s="87"/>
      <c r="K56" s="11"/>
    </row>
    <row r="57" spans="1:11" s="126" customFormat="1" ht="15" hidden="1" customHeight="1" x14ac:dyDescent="0.15">
      <c r="A57" s="61"/>
      <c r="B57" s="72"/>
      <c r="C57" s="20"/>
      <c r="D57" s="89"/>
      <c r="E57" s="14"/>
      <c r="F57" s="90"/>
      <c r="G57" s="98"/>
      <c r="H57" s="99"/>
      <c r="I57" s="78"/>
      <c r="J57" s="93"/>
      <c r="K57" s="12"/>
    </row>
    <row r="58" spans="1:11" s="126" customFormat="1" ht="15" hidden="1" customHeight="1" x14ac:dyDescent="0.15">
      <c r="A58" s="62"/>
      <c r="B58" s="63"/>
      <c r="C58" s="19"/>
      <c r="D58" s="6"/>
      <c r="E58" s="82"/>
      <c r="F58" s="83" t="str">
        <f>IF(ISBLANK(E58)=0,F59,"")</f>
        <v/>
      </c>
      <c r="G58" s="96"/>
      <c r="H58" s="97"/>
      <c r="I58" s="86"/>
      <c r="J58" s="87"/>
      <c r="K58" s="11"/>
    </row>
    <row r="59" spans="1:11" s="126" customFormat="1" ht="15" hidden="1" customHeight="1" x14ac:dyDescent="0.15">
      <c r="A59" s="61"/>
      <c r="B59" s="72"/>
      <c r="C59" s="20"/>
      <c r="D59" s="5"/>
      <c r="E59" s="14"/>
      <c r="F59" s="90"/>
      <c r="G59" s="98"/>
      <c r="H59" s="99"/>
      <c r="I59" s="78"/>
      <c r="J59" s="93"/>
      <c r="K59" s="12"/>
    </row>
    <row r="60" spans="1:11" s="126" customFormat="1" ht="15" hidden="1" customHeight="1" x14ac:dyDescent="0.15">
      <c r="A60" s="62"/>
      <c r="B60" s="63"/>
      <c r="C60" s="109"/>
      <c r="D60" s="6"/>
      <c r="E60" s="82"/>
      <c r="F60" s="83" t="str">
        <f>IF(ISBLANK(E60)=0,F61,"")</f>
        <v/>
      </c>
      <c r="G60" s="96"/>
      <c r="H60" s="97"/>
      <c r="I60" s="86"/>
      <c r="J60" s="87"/>
      <c r="K60" s="11"/>
    </row>
    <row r="61" spans="1:11" s="126" customFormat="1" ht="15" hidden="1" customHeight="1" x14ac:dyDescent="0.15">
      <c r="A61" s="61"/>
      <c r="B61" s="72"/>
      <c r="C61" s="24"/>
      <c r="D61" s="5"/>
      <c r="E61" s="14"/>
      <c r="F61" s="90"/>
      <c r="G61" s="98"/>
      <c r="H61" s="99"/>
      <c r="I61" s="78"/>
      <c r="J61" s="93"/>
      <c r="K61" s="12"/>
    </row>
    <row r="62" spans="1:11" s="126" customFormat="1" ht="15" hidden="1" customHeight="1" x14ac:dyDescent="0.15">
      <c r="A62" s="62"/>
      <c r="B62" s="63"/>
      <c r="C62" s="19"/>
      <c r="D62" s="81"/>
      <c r="E62" s="82"/>
      <c r="F62" s="83" t="str">
        <f>IF(ISBLANK(E62)=0,F63,"")</f>
        <v/>
      </c>
      <c r="G62" s="96"/>
      <c r="H62" s="97"/>
      <c r="I62" s="86"/>
      <c r="J62" s="87"/>
      <c r="K62" s="11"/>
    </row>
    <row r="63" spans="1:11" s="126" customFormat="1" ht="15" hidden="1" customHeight="1" x14ac:dyDescent="0.15">
      <c r="A63" s="61"/>
      <c r="B63" s="72"/>
      <c r="C63" s="20"/>
      <c r="D63" s="89"/>
      <c r="E63" s="14"/>
      <c r="F63" s="90"/>
      <c r="G63" s="98"/>
      <c r="H63" s="99"/>
      <c r="I63" s="78"/>
      <c r="J63" s="93"/>
      <c r="K63" s="12"/>
    </row>
    <row r="64" spans="1:11" s="126" customFormat="1" ht="15" hidden="1" customHeight="1" x14ac:dyDescent="0.15">
      <c r="A64" s="62"/>
      <c r="B64" s="63"/>
      <c r="C64" s="19"/>
      <c r="D64" s="6"/>
      <c r="E64" s="82"/>
      <c r="F64" s="83" t="str">
        <f>IF(ISBLANK(E64)=0,F65,"")</f>
        <v/>
      </c>
      <c r="G64" s="96"/>
      <c r="H64" s="97"/>
      <c r="I64" s="86"/>
      <c r="J64" s="87"/>
      <c r="K64" s="11"/>
    </row>
    <row r="65" spans="1:11" ht="15" hidden="1" customHeight="1" x14ac:dyDescent="0.15">
      <c r="A65" s="61"/>
      <c r="B65" s="72"/>
      <c r="C65" s="20"/>
      <c r="D65" s="5"/>
      <c r="E65" s="14"/>
      <c r="F65" s="90"/>
      <c r="G65" s="98"/>
      <c r="H65" s="99"/>
      <c r="I65" s="78"/>
      <c r="J65" s="93"/>
      <c r="K65" s="12"/>
    </row>
    <row r="66" spans="1:11" ht="15" hidden="1" customHeight="1" x14ac:dyDescent="0.15">
      <c r="B66" s="100"/>
      <c r="C66" s="101"/>
      <c r="D66" s="102"/>
      <c r="E66" s="103"/>
      <c r="F66" s="104" t="str">
        <f t="shared" ref="F66" si="6">IF(ISBLANK(E66)=0,F67,"")</f>
        <v/>
      </c>
      <c r="G66" s="105"/>
      <c r="H66" s="106"/>
      <c r="I66" s="107"/>
      <c r="J66" s="108"/>
      <c r="K66" s="13"/>
    </row>
    <row r="67" spans="1:11" ht="15" hidden="1" customHeight="1" x14ac:dyDescent="0.15">
      <c r="A67" s="61"/>
      <c r="B67" s="72"/>
      <c r="C67" s="24"/>
      <c r="D67" s="5"/>
      <c r="E67" s="14"/>
      <c r="F67" s="90"/>
      <c r="G67" s="98"/>
      <c r="H67" s="99"/>
      <c r="I67" s="78"/>
      <c r="J67" s="93"/>
      <c r="K67" s="12"/>
    </row>
    <row r="68" spans="1:11" ht="15" hidden="1" customHeight="1" x14ac:dyDescent="0.15">
      <c r="B68" s="100"/>
      <c r="C68" s="101"/>
      <c r="D68" s="102"/>
      <c r="E68" s="103"/>
      <c r="F68" s="104" t="str">
        <f t="shared" ref="F68" si="7">IF(ISBLANK(E68)=0,F69,"")</f>
        <v/>
      </c>
      <c r="G68" s="105"/>
      <c r="H68" s="106"/>
      <c r="I68" s="107"/>
      <c r="J68" s="108"/>
      <c r="K68" s="13"/>
    </row>
    <row r="69" spans="1:11" ht="15" hidden="1" customHeight="1" x14ac:dyDescent="0.15">
      <c r="A69" s="61"/>
      <c r="B69" s="72"/>
      <c r="C69" s="24"/>
      <c r="D69" s="5"/>
      <c r="E69" s="14"/>
      <c r="F69" s="90"/>
      <c r="G69" s="98"/>
      <c r="H69" s="99"/>
      <c r="I69" s="78"/>
      <c r="J69" s="93"/>
      <c r="K69" s="12"/>
    </row>
    <row r="70" spans="1:11" ht="15" hidden="1" customHeight="1" x14ac:dyDescent="0.15">
      <c r="B70" s="100"/>
      <c r="C70" s="101"/>
      <c r="D70" s="102"/>
      <c r="E70" s="103"/>
      <c r="F70" s="104" t="str">
        <f t="shared" ref="F70" si="8">IF(ISBLANK(E70)=0,F71,"")</f>
        <v/>
      </c>
      <c r="G70" s="105"/>
      <c r="H70" s="106"/>
      <c r="I70" s="107"/>
      <c r="J70" s="108"/>
      <c r="K70" s="13"/>
    </row>
    <row r="71" spans="1:11" ht="15" hidden="1" customHeight="1" x14ac:dyDescent="0.15">
      <c r="A71" s="61"/>
      <c r="B71" s="72"/>
      <c r="C71" s="24"/>
      <c r="D71" s="5"/>
      <c r="E71" s="14"/>
      <c r="F71" s="90"/>
      <c r="G71" s="98"/>
      <c r="H71" s="99"/>
      <c r="I71" s="78"/>
      <c r="J71" s="93"/>
      <c r="K71" s="12"/>
    </row>
    <row r="72" spans="1:11" ht="15" hidden="1" customHeight="1" x14ac:dyDescent="0.15">
      <c r="B72" s="110"/>
      <c r="C72" s="110"/>
      <c r="D72" s="110"/>
      <c r="E72" s="136"/>
      <c r="F72" s="110"/>
      <c r="G72" s="68"/>
      <c r="H72" s="184"/>
      <c r="I72" s="114"/>
      <c r="J72" s="114"/>
      <c r="K72" s="185"/>
    </row>
    <row r="73" spans="1:11" ht="15" hidden="1" customHeight="1" x14ac:dyDescent="0.15">
      <c r="A73" s="61"/>
      <c r="B73" s="117"/>
      <c r="C73" s="117" t="s">
        <v>90</v>
      </c>
      <c r="D73" s="118"/>
      <c r="E73" s="186"/>
      <c r="F73" s="117"/>
      <c r="G73" s="77"/>
      <c r="H73" s="119"/>
      <c r="I73" s="76"/>
      <c r="J73" s="76"/>
      <c r="K73" s="187"/>
    </row>
  </sheetData>
  <dataConsolidate/>
  <phoneticPr fontId="19"/>
  <dataValidations count="2">
    <dataValidation type="list" allowBlank="1" showInputMessage="1" showErrorMessage="1" sqref="K10">
      <formula1>"積上げ"</formula1>
    </dataValidation>
    <dataValidation type="list" allowBlank="1" showInputMessage="1" showErrorMessage="1" sqref="K39">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codeName="Sheet6">
    <tabColor theme="1" tint="0.249977111117893"/>
  </sheetPr>
  <dimension ref="A1:T55"/>
  <sheetViews>
    <sheetView showGridLines="0" view="pageBreakPreview" topLeftCell="B1" zoomScale="80" zoomScaleNormal="75" zoomScaleSheetLayoutView="80" workbookViewId="0">
      <pane ySplit="3" topLeftCell="A4" activePane="bottomLeft" state="frozen"/>
      <selection sqref="A1:XFD1048576"/>
      <selection pane="bottomLeft" activeCell="B1" sqref="B1"/>
    </sheetView>
  </sheetViews>
  <sheetFormatPr defaultColWidth="13.375" defaultRowHeight="15" customHeight="1" x14ac:dyDescent="0.15"/>
  <cols>
    <col min="1" max="1" width="4.125" style="62" hidden="1" customWidth="1"/>
    <col min="2" max="2" width="4.125" style="62" customWidth="1"/>
    <col min="3" max="3" width="24.125" style="62" customWidth="1"/>
    <col min="4" max="4" width="45.625" style="62" customWidth="1"/>
    <col min="5" max="5" width="10.625" style="177" customWidth="1"/>
    <col min="6" max="6" width="5.125" style="62" customWidth="1"/>
    <col min="7" max="7" width="12.625" style="178" customWidth="1"/>
    <col min="8" max="8" width="14.125" style="62" customWidth="1"/>
    <col min="9" max="9" width="13.125" style="123" hidden="1" customWidth="1"/>
    <col min="10" max="10" width="14" style="123" hidden="1" customWidth="1"/>
    <col min="11" max="11" width="27.75" style="62" customWidth="1"/>
    <col min="12" max="14" width="12.625" style="139" customWidth="1"/>
    <col min="15" max="15" width="2.75" style="139" customWidth="1"/>
    <col min="16" max="16" width="12.625" style="139" customWidth="1"/>
    <col min="17" max="17" width="2.75" style="139" customWidth="1"/>
    <col min="18" max="18" width="18.625" style="139" customWidth="1"/>
    <col min="19" max="20" width="4.125" style="126" customWidth="1"/>
    <col min="21" max="16384" width="13.375" style="62"/>
  </cols>
  <sheetData>
    <row r="1" spans="1:20" ht="15" customHeight="1" x14ac:dyDescent="0.15">
      <c r="B1" s="127"/>
      <c r="C1" s="57" t="s">
        <v>53</v>
      </c>
      <c r="D1" s="57" t="s">
        <v>54</v>
      </c>
      <c r="E1" s="128" t="s">
        <v>55</v>
      </c>
      <c r="F1" s="57" t="s">
        <v>56</v>
      </c>
      <c r="G1" s="129" t="s">
        <v>57</v>
      </c>
      <c r="H1" s="57" t="s">
        <v>58</v>
      </c>
      <c r="I1" s="59"/>
      <c r="J1" s="59"/>
      <c r="K1" s="130" t="s">
        <v>59</v>
      </c>
      <c r="L1" s="132"/>
      <c r="M1" s="131"/>
      <c r="N1" s="131"/>
      <c r="O1" s="131"/>
      <c r="P1" s="131"/>
      <c r="Q1" s="131"/>
      <c r="R1" s="131"/>
      <c r="S1" s="62"/>
      <c r="T1" s="62"/>
    </row>
    <row r="2" spans="1:20" ht="15" customHeight="1" x14ac:dyDescent="0.15">
      <c r="B2" s="133"/>
      <c r="C2" s="134"/>
      <c r="D2" s="135"/>
      <c r="E2" s="136"/>
      <c r="F2" s="110"/>
      <c r="G2" s="137"/>
      <c r="H2" s="110"/>
      <c r="I2" s="67"/>
      <c r="J2" s="67"/>
      <c r="K2" s="138"/>
      <c r="L2" s="71"/>
      <c r="M2" s="71"/>
      <c r="N2" s="132"/>
      <c r="O2" s="132"/>
      <c r="P2" s="140"/>
      <c r="Q2" s="141"/>
      <c r="R2" s="141"/>
      <c r="S2" s="62"/>
      <c r="T2" s="62"/>
    </row>
    <row r="3" spans="1:20" ht="15" customHeight="1" x14ac:dyDescent="0.15">
      <c r="B3" s="118" t="s">
        <v>64</v>
      </c>
      <c r="C3" s="142" t="s">
        <v>65</v>
      </c>
      <c r="D3" s="143"/>
      <c r="E3" s="144"/>
      <c r="F3" s="117"/>
      <c r="G3" s="145"/>
      <c r="H3" s="117"/>
      <c r="I3" s="76"/>
      <c r="J3" s="76"/>
      <c r="K3" s="79"/>
      <c r="L3" s="71"/>
      <c r="M3" s="132"/>
      <c r="N3" s="146"/>
      <c r="O3" s="147"/>
      <c r="P3" s="146"/>
      <c r="Q3" s="147"/>
      <c r="R3" s="147"/>
      <c r="S3" s="62"/>
      <c r="T3" s="62"/>
    </row>
    <row r="4" spans="1:20" ht="15" customHeight="1" x14ac:dyDescent="0.15">
      <c r="B4" s="133"/>
      <c r="C4" s="110"/>
      <c r="D4" s="110"/>
      <c r="E4" s="136"/>
      <c r="F4" s="110"/>
      <c r="G4" s="137"/>
      <c r="H4" s="110"/>
      <c r="I4" s="114"/>
      <c r="J4" s="148"/>
      <c r="K4" s="149"/>
      <c r="L4" s="152"/>
      <c r="M4" s="153"/>
      <c r="N4" s="154"/>
      <c r="O4" s="151"/>
      <c r="P4" s="155"/>
      <c r="S4" s="62"/>
      <c r="T4" s="62"/>
    </row>
    <row r="5" spans="1:20" ht="15" customHeight="1" x14ac:dyDescent="0.15">
      <c r="B5" s="117" t="s">
        <v>71</v>
      </c>
      <c r="C5" s="118" t="s">
        <v>93</v>
      </c>
      <c r="D5" s="117"/>
      <c r="E5" s="144"/>
      <c r="F5" s="117"/>
      <c r="G5" s="145"/>
      <c r="H5" s="117"/>
      <c r="I5" s="76"/>
      <c r="J5" s="76"/>
      <c r="K5" s="156"/>
      <c r="L5" s="152"/>
      <c r="M5" s="150"/>
      <c r="N5" s="157"/>
      <c r="O5" s="157"/>
      <c r="P5" s="158"/>
      <c r="Q5" s="157"/>
      <c r="R5" s="157"/>
      <c r="S5" s="62"/>
      <c r="T5" s="62"/>
    </row>
    <row r="6" spans="1:20" ht="15" customHeight="1" x14ac:dyDescent="0.15">
      <c r="B6" s="133"/>
      <c r="C6" s="159"/>
      <c r="D6" s="110"/>
      <c r="E6" s="136"/>
      <c r="F6" s="110"/>
      <c r="G6" s="137"/>
      <c r="H6" s="110"/>
      <c r="I6" s="114"/>
      <c r="J6" s="148"/>
      <c r="K6" s="149"/>
      <c r="L6" s="152"/>
      <c r="M6" s="153"/>
      <c r="N6" s="154"/>
      <c r="O6" s="151"/>
      <c r="P6" s="155"/>
      <c r="S6" s="62"/>
      <c r="T6" s="62"/>
    </row>
    <row r="7" spans="1:20" ht="15" customHeight="1" x14ac:dyDescent="0.15">
      <c r="A7" s="61"/>
      <c r="B7" s="160"/>
      <c r="C7" s="161" t="str">
        <f>IF(C13="","","＜主たる工事＞")</f>
        <v/>
      </c>
      <c r="D7" s="117"/>
      <c r="E7" s="144"/>
      <c r="F7" s="117"/>
      <c r="G7" s="145"/>
      <c r="H7" s="117"/>
      <c r="I7" s="76"/>
      <c r="J7" s="76"/>
      <c r="K7" s="156"/>
      <c r="L7" s="152"/>
      <c r="M7" s="150"/>
      <c r="N7" s="157"/>
      <c r="O7" s="157"/>
      <c r="P7" s="158"/>
      <c r="Q7" s="157"/>
      <c r="R7" s="157"/>
      <c r="S7" s="62"/>
      <c r="T7" s="62"/>
    </row>
    <row r="8" spans="1:20" ht="15" customHeight="1" x14ac:dyDescent="0.15">
      <c r="B8" s="162"/>
      <c r="C8" s="159"/>
      <c r="D8" s="163" t="str">
        <f>工事価格書!C7</f>
        <v>建築工事</v>
      </c>
      <c r="E8" s="164" t="str">
        <f>IF(工事価格書!E6="","",1)</f>
        <v/>
      </c>
      <c r="F8" s="165" t="str">
        <f>IF(E8="","","式")</f>
        <v/>
      </c>
      <c r="G8" s="166"/>
      <c r="H8" s="166"/>
      <c r="I8" s="114"/>
      <c r="J8" s="148"/>
      <c r="K8" s="167"/>
      <c r="L8" s="152"/>
      <c r="M8" s="153"/>
      <c r="N8" s="154"/>
      <c r="O8" s="151"/>
      <c r="P8" s="155"/>
      <c r="S8" s="62"/>
      <c r="T8" s="62"/>
    </row>
    <row r="9" spans="1:20" ht="15" customHeight="1" x14ac:dyDescent="0.15">
      <c r="A9" s="61" t="str">
        <f>IF(C9="","","●")</f>
        <v>●</v>
      </c>
      <c r="B9" s="117">
        <f>IF(C9="","",COUNTIF($A$8:A9,"●"))</f>
        <v>1</v>
      </c>
      <c r="C9" s="161" t="s">
        <v>93</v>
      </c>
      <c r="D9" s="118"/>
      <c r="E9" s="168">
        <f>IF(C9="","",1)</f>
        <v>1</v>
      </c>
      <c r="F9" s="7" t="str">
        <f>IF(C9="","","式")</f>
        <v>式</v>
      </c>
      <c r="G9" s="77"/>
      <c r="H9" s="77"/>
      <c r="I9" s="76"/>
      <c r="J9" s="76"/>
      <c r="K9" s="169"/>
      <c r="L9" s="152"/>
      <c r="M9" s="150"/>
      <c r="N9" s="157"/>
      <c r="O9" s="157"/>
      <c r="P9" s="158"/>
      <c r="Q9" s="157"/>
      <c r="R9" s="157"/>
      <c r="S9" s="62"/>
      <c r="T9" s="62"/>
    </row>
    <row r="10" spans="1:20" ht="15" customHeight="1" x14ac:dyDescent="0.15">
      <c r="B10" s="162"/>
      <c r="C10" s="159"/>
      <c r="D10" s="163" t="str">
        <f>IF(C11="","",工事価格書!C7&amp;"　"&amp;IF(工事価格書!D6="","",工事価格書!D6))</f>
        <v/>
      </c>
      <c r="E10" s="170"/>
      <c r="F10" s="171"/>
      <c r="G10" s="166"/>
      <c r="H10" s="166"/>
      <c r="I10" s="114"/>
      <c r="J10" s="148"/>
      <c r="K10" s="172"/>
      <c r="L10" s="152"/>
      <c r="M10" s="153"/>
      <c r="N10" s="154"/>
      <c r="O10" s="151"/>
      <c r="P10" s="155"/>
      <c r="S10" s="62"/>
      <c r="T10" s="62"/>
    </row>
    <row r="11" spans="1:20" ht="15" customHeight="1" x14ac:dyDescent="0.15">
      <c r="A11" s="61" t="str">
        <f>IF(C11="","","●")</f>
        <v/>
      </c>
      <c r="B11" s="117" t="str">
        <f>IF(C11="","",COUNTIF($A$8:A11,"●"))</f>
        <v/>
      </c>
      <c r="C11" s="161"/>
      <c r="D11" s="118"/>
      <c r="E11" s="173"/>
      <c r="F11" s="117"/>
      <c r="G11" s="77"/>
      <c r="H11" s="77"/>
      <c r="I11" s="76"/>
      <c r="J11" s="76"/>
      <c r="K11" s="174"/>
      <c r="L11" s="152"/>
      <c r="M11" s="150"/>
      <c r="N11" s="157"/>
      <c r="O11" s="157"/>
      <c r="P11" s="158"/>
      <c r="Q11" s="157"/>
      <c r="R11" s="157"/>
      <c r="S11" s="62"/>
      <c r="T11" s="62"/>
    </row>
    <row r="12" spans="1:20" ht="15" customHeight="1" x14ac:dyDescent="0.15">
      <c r="B12" s="162"/>
      <c r="C12" s="159"/>
      <c r="D12" s="163"/>
      <c r="E12" s="170"/>
      <c r="F12" s="171"/>
      <c r="G12" s="166"/>
      <c r="H12" s="166"/>
      <c r="I12" s="114"/>
      <c r="J12" s="148"/>
      <c r="K12" s="172"/>
      <c r="L12" s="152"/>
      <c r="M12" s="153"/>
      <c r="N12" s="154"/>
      <c r="O12" s="151"/>
      <c r="P12" s="155"/>
      <c r="S12" s="62"/>
      <c r="T12" s="62"/>
    </row>
    <row r="13" spans="1:20" ht="15" customHeight="1" x14ac:dyDescent="0.15">
      <c r="A13" s="61"/>
      <c r="B13" s="117"/>
      <c r="C13" s="161"/>
      <c r="D13" s="118"/>
      <c r="E13" s="173"/>
      <c r="F13" s="117"/>
      <c r="G13" s="77"/>
      <c r="H13" s="77"/>
      <c r="I13" s="76"/>
      <c r="J13" s="76"/>
      <c r="K13" s="174"/>
      <c r="L13" s="152"/>
      <c r="M13" s="150"/>
      <c r="N13" s="157"/>
      <c r="O13" s="157"/>
      <c r="P13" s="158"/>
      <c r="Q13" s="157"/>
      <c r="R13" s="157"/>
      <c r="S13" s="62"/>
      <c r="T13" s="62"/>
    </row>
    <row r="14" spans="1:20" ht="15" customHeight="1" x14ac:dyDescent="0.15">
      <c r="B14" s="162"/>
      <c r="C14" s="159"/>
      <c r="D14" s="163"/>
      <c r="E14" s="164"/>
      <c r="F14" s="165"/>
      <c r="G14" s="68"/>
      <c r="H14" s="166"/>
      <c r="I14" s="114"/>
      <c r="J14" s="148"/>
      <c r="K14" s="167"/>
      <c r="L14" s="152"/>
      <c r="M14" s="153"/>
      <c r="N14" s="154"/>
      <c r="O14" s="151"/>
      <c r="P14" s="155"/>
      <c r="S14" s="62"/>
      <c r="T14" s="62"/>
    </row>
    <row r="15" spans="1:20" ht="15" customHeight="1" x14ac:dyDescent="0.15">
      <c r="A15" s="61" t="str">
        <f t="shared" ref="A15" si="0">IF(C15="","","●")</f>
        <v/>
      </c>
      <c r="B15" s="117"/>
      <c r="C15" s="161"/>
      <c r="D15" s="117"/>
      <c r="E15" s="168"/>
      <c r="F15" s="7"/>
      <c r="G15" s="77"/>
      <c r="H15" s="77"/>
      <c r="I15" s="76"/>
      <c r="J15" s="76"/>
      <c r="K15" s="169"/>
      <c r="L15" s="152"/>
      <c r="M15" s="150"/>
      <c r="N15" s="157"/>
      <c r="O15" s="157"/>
      <c r="P15" s="158"/>
      <c r="Q15" s="157"/>
      <c r="R15" s="157"/>
      <c r="S15" s="62"/>
      <c r="T15" s="62"/>
    </row>
    <row r="16" spans="1:20" ht="15" customHeight="1" x14ac:dyDescent="0.15">
      <c r="B16" s="162"/>
      <c r="C16" s="159"/>
      <c r="D16" s="163"/>
      <c r="E16" s="164"/>
      <c r="F16" s="165"/>
      <c r="G16" s="166"/>
      <c r="H16" s="166"/>
      <c r="I16" s="175"/>
      <c r="J16" s="176"/>
      <c r="K16" s="167"/>
      <c r="L16" s="152"/>
      <c r="M16" s="153"/>
      <c r="N16" s="154"/>
      <c r="O16" s="151"/>
      <c r="P16" s="155"/>
      <c r="S16" s="62"/>
      <c r="T16" s="62"/>
    </row>
    <row r="17" spans="1:20" ht="15" customHeight="1" x14ac:dyDescent="0.15">
      <c r="A17" s="61" t="str">
        <f t="shared" ref="A17" si="1">IF(C17="","","●")</f>
        <v/>
      </c>
      <c r="B17" s="117"/>
      <c r="C17" s="161"/>
      <c r="D17" s="118"/>
      <c r="E17" s="168"/>
      <c r="F17" s="7"/>
      <c r="G17" s="77"/>
      <c r="H17" s="77"/>
      <c r="I17" s="76"/>
      <c r="J17" s="76"/>
      <c r="K17" s="169"/>
      <c r="L17" s="152"/>
      <c r="M17" s="150"/>
      <c r="N17" s="157"/>
      <c r="O17" s="157"/>
      <c r="P17" s="158"/>
      <c r="Q17" s="157"/>
      <c r="R17" s="157"/>
      <c r="S17" s="62"/>
      <c r="T17" s="62"/>
    </row>
    <row r="18" spans="1:20" ht="15" customHeight="1" x14ac:dyDescent="0.15">
      <c r="B18" s="162"/>
      <c r="C18" s="159"/>
      <c r="D18" s="163"/>
      <c r="E18" s="164"/>
      <c r="F18" s="165"/>
      <c r="G18" s="68"/>
      <c r="H18" s="166"/>
      <c r="I18" s="114"/>
      <c r="J18" s="148"/>
      <c r="K18" s="167"/>
      <c r="L18" s="152"/>
      <c r="M18" s="153"/>
      <c r="N18" s="154"/>
      <c r="O18" s="151"/>
      <c r="P18" s="155"/>
      <c r="S18" s="62"/>
      <c r="T18" s="62"/>
    </row>
    <row r="19" spans="1:20" ht="15" customHeight="1" x14ac:dyDescent="0.15">
      <c r="A19" s="61" t="str">
        <f t="shared" ref="A19" si="2">IF(C19="","","●")</f>
        <v/>
      </c>
      <c r="B19" s="117"/>
      <c r="C19" s="161"/>
      <c r="D19" s="118"/>
      <c r="E19" s="168"/>
      <c r="F19" s="7"/>
      <c r="G19" s="77"/>
      <c r="H19" s="77"/>
      <c r="I19" s="76"/>
      <c r="J19" s="76"/>
      <c r="K19" s="169"/>
      <c r="L19" s="152"/>
      <c r="M19" s="150"/>
      <c r="N19" s="157"/>
      <c r="O19" s="157"/>
      <c r="P19" s="158"/>
      <c r="Q19" s="157"/>
      <c r="R19" s="157"/>
      <c r="S19" s="62"/>
      <c r="T19" s="62"/>
    </row>
    <row r="20" spans="1:20" ht="15" customHeight="1" x14ac:dyDescent="0.15">
      <c r="B20" s="162"/>
      <c r="C20" s="159"/>
      <c r="D20" s="163"/>
      <c r="E20" s="136"/>
      <c r="F20" s="110"/>
      <c r="G20" s="68"/>
      <c r="H20" s="68"/>
      <c r="I20" s="114"/>
      <c r="J20" s="148"/>
      <c r="K20" s="167"/>
      <c r="L20" s="152"/>
      <c r="M20" s="153"/>
      <c r="N20" s="154"/>
      <c r="O20" s="151"/>
      <c r="P20" s="155"/>
      <c r="S20" s="62"/>
      <c r="T20" s="62"/>
    </row>
    <row r="21" spans="1:20" ht="15" customHeight="1" x14ac:dyDescent="0.15">
      <c r="A21" s="61">
        <f>COUNTIF($A$14:A19,"●")</f>
        <v>0</v>
      </c>
      <c r="B21" s="117"/>
      <c r="C21" s="161"/>
      <c r="D21" s="118"/>
      <c r="E21" s="179"/>
      <c r="F21" s="117"/>
      <c r="G21" s="77"/>
      <c r="H21" s="77"/>
      <c r="I21" s="76"/>
      <c r="J21" s="76"/>
      <c r="K21" s="169"/>
      <c r="L21" s="152"/>
      <c r="M21" s="150"/>
      <c r="N21" s="157"/>
      <c r="O21" s="157"/>
      <c r="P21" s="158"/>
      <c r="Q21" s="157"/>
      <c r="R21" s="157"/>
      <c r="S21" s="62"/>
      <c r="T21" s="62"/>
    </row>
    <row r="22" spans="1:20" ht="15" customHeight="1" x14ac:dyDescent="0.15">
      <c r="B22" s="162"/>
      <c r="C22" s="159"/>
      <c r="D22" s="163"/>
      <c r="E22" s="136"/>
      <c r="F22" s="110"/>
      <c r="G22" s="68"/>
      <c r="H22" s="68"/>
      <c r="I22" s="114"/>
      <c r="J22" s="148"/>
      <c r="K22" s="167"/>
      <c r="L22" s="152"/>
      <c r="M22" s="153"/>
      <c r="N22" s="154"/>
      <c r="O22" s="151"/>
      <c r="P22" s="155"/>
      <c r="S22" s="62"/>
      <c r="T22" s="62"/>
    </row>
    <row r="23" spans="1:20" ht="15" customHeight="1" x14ac:dyDescent="0.15">
      <c r="A23" s="61"/>
      <c r="B23" s="117"/>
      <c r="C23" s="161"/>
      <c r="D23" s="118"/>
      <c r="E23" s="179"/>
      <c r="F23" s="117"/>
      <c r="G23" s="77"/>
      <c r="H23" s="77"/>
      <c r="I23" s="76"/>
      <c r="J23" s="76"/>
      <c r="K23" s="169"/>
      <c r="L23" s="152"/>
      <c r="M23" s="150"/>
      <c r="N23" s="157"/>
      <c r="O23" s="157"/>
      <c r="P23" s="158"/>
      <c r="Q23" s="157"/>
      <c r="R23" s="157"/>
      <c r="S23" s="62"/>
      <c r="T23" s="62"/>
    </row>
    <row r="24" spans="1:20" ht="15" customHeight="1" x14ac:dyDescent="0.15">
      <c r="B24" s="162"/>
      <c r="C24" s="159"/>
      <c r="D24" s="163"/>
      <c r="E24" s="136"/>
      <c r="F24" s="110"/>
      <c r="G24" s="68"/>
      <c r="H24" s="68"/>
      <c r="I24" s="114"/>
      <c r="J24" s="148"/>
      <c r="K24" s="167"/>
      <c r="L24" s="152"/>
      <c r="M24" s="153"/>
      <c r="N24" s="154"/>
      <c r="O24" s="151"/>
      <c r="P24" s="155"/>
      <c r="S24" s="62"/>
      <c r="T24" s="62"/>
    </row>
    <row r="25" spans="1:20" ht="15" customHeight="1" x14ac:dyDescent="0.15">
      <c r="A25" s="61"/>
      <c r="B25" s="117"/>
      <c r="C25" s="161"/>
      <c r="D25" s="118"/>
      <c r="E25" s="179"/>
      <c r="F25" s="117"/>
      <c r="G25" s="77"/>
      <c r="H25" s="77"/>
      <c r="I25" s="76"/>
      <c r="J25" s="76"/>
      <c r="K25" s="169"/>
      <c r="L25" s="152"/>
      <c r="M25" s="150"/>
      <c r="N25" s="157"/>
      <c r="O25" s="157"/>
      <c r="P25" s="158"/>
      <c r="Q25" s="157"/>
      <c r="R25" s="157"/>
      <c r="S25" s="62"/>
      <c r="T25" s="62"/>
    </row>
    <row r="26" spans="1:20" ht="15" customHeight="1" x14ac:dyDescent="0.15">
      <c r="B26" s="162"/>
      <c r="C26" s="159"/>
      <c r="D26" s="163"/>
      <c r="E26" s="164" t="s">
        <v>158</v>
      </c>
      <c r="F26" s="165" t="s">
        <v>158</v>
      </c>
      <c r="G26" s="68"/>
      <c r="H26" s="68"/>
      <c r="I26" s="114"/>
      <c r="J26" s="148"/>
      <c r="K26" s="167"/>
      <c r="L26" s="152"/>
      <c r="M26" s="153"/>
      <c r="N26" s="154"/>
      <c r="O26" s="151"/>
      <c r="P26" s="155"/>
      <c r="S26" s="62"/>
      <c r="T26" s="62"/>
    </row>
    <row r="27" spans="1:20" ht="15" customHeight="1" x14ac:dyDescent="0.15">
      <c r="A27" s="61" t="str">
        <f t="shared" ref="A27" si="3">IF(C27="","","●")</f>
        <v/>
      </c>
      <c r="B27" s="117" t="s">
        <v>158</v>
      </c>
      <c r="C27" s="161" t="s">
        <v>158</v>
      </c>
      <c r="D27" s="118"/>
      <c r="E27" s="168" t="s">
        <v>158</v>
      </c>
      <c r="F27" s="7" t="s">
        <v>158</v>
      </c>
      <c r="G27" s="77"/>
      <c r="H27" s="77"/>
      <c r="I27" s="76"/>
      <c r="J27" s="76"/>
      <c r="K27" s="169"/>
      <c r="L27" s="152"/>
      <c r="M27" s="150"/>
      <c r="N27" s="157"/>
      <c r="O27" s="157"/>
      <c r="P27" s="158"/>
      <c r="Q27" s="157"/>
      <c r="R27" s="157"/>
      <c r="S27" s="62"/>
      <c r="T27" s="62"/>
    </row>
    <row r="28" spans="1:20" ht="15" customHeight="1" x14ac:dyDescent="0.15">
      <c r="B28" s="110"/>
      <c r="C28" s="159"/>
      <c r="D28" s="110"/>
      <c r="E28" s="136"/>
      <c r="F28" s="110"/>
      <c r="G28" s="68"/>
      <c r="H28" s="68"/>
      <c r="I28" s="114"/>
      <c r="J28" s="148"/>
      <c r="K28" s="167"/>
      <c r="L28" s="152"/>
      <c r="M28" s="153"/>
      <c r="N28" s="154"/>
      <c r="O28" s="151"/>
      <c r="P28" s="155"/>
      <c r="S28" s="62"/>
      <c r="T28" s="62"/>
    </row>
    <row r="29" spans="1:20" ht="15" customHeight="1" x14ac:dyDescent="0.15">
      <c r="A29" s="61"/>
      <c r="B29" s="117"/>
      <c r="C29" s="161"/>
      <c r="D29" s="117"/>
      <c r="E29" s="179"/>
      <c r="F29" s="117"/>
      <c r="G29" s="77"/>
      <c r="H29" s="77"/>
      <c r="I29" s="76"/>
      <c r="J29" s="76"/>
      <c r="K29" s="169"/>
      <c r="L29" s="152"/>
      <c r="M29" s="150"/>
      <c r="N29" s="157"/>
      <c r="O29" s="157"/>
      <c r="P29" s="158"/>
      <c r="Q29" s="157"/>
      <c r="R29" s="157"/>
      <c r="S29" s="62"/>
      <c r="T29" s="62"/>
    </row>
    <row r="30" spans="1:20" ht="15" customHeight="1" x14ac:dyDescent="0.15">
      <c r="B30" s="133"/>
      <c r="C30" s="159"/>
      <c r="D30" s="163"/>
      <c r="E30" s="181"/>
      <c r="F30" s="110"/>
      <c r="G30" s="68"/>
      <c r="H30" s="68"/>
      <c r="I30" s="114"/>
      <c r="J30" s="148"/>
      <c r="K30" s="172"/>
      <c r="L30" s="152"/>
      <c r="M30" s="153"/>
      <c r="N30" s="154"/>
      <c r="O30" s="151"/>
      <c r="P30" s="155"/>
      <c r="S30" s="62"/>
      <c r="T30" s="62"/>
    </row>
    <row r="31" spans="1:20" ht="15" customHeight="1" x14ac:dyDescent="0.15">
      <c r="A31" s="61"/>
      <c r="B31" s="117"/>
      <c r="C31" s="161"/>
      <c r="D31" s="118"/>
      <c r="E31" s="182"/>
      <c r="F31" s="117"/>
      <c r="G31" s="77"/>
      <c r="H31" s="77"/>
      <c r="I31" s="76"/>
      <c r="J31" s="76"/>
      <c r="K31" s="183"/>
      <c r="L31" s="152"/>
      <c r="M31" s="150"/>
      <c r="N31" s="157"/>
      <c r="O31" s="157"/>
      <c r="P31" s="158"/>
      <c r="Q31" s="157"/>
      <c r="R31" s="157"/>
      <c r="S31" s="62"/>
      <c r="T31" s="62"/>
    </row>
    <row r="32" spans="1:20" ht="15" customHeight="1" x14ac:dyDescent="0.15">
      <c r="B32" s="133"/>
      <c r="C32" s="159"/>
      <c r="D32" s="163"/>
      <c r="E32" s="181"/>
      <c r="F32" s="110"/>
      <c r="G32" s="68"/>
      <c r="H32" s="68"/>
      <c r="I32" s="114"/>
      <c r="J32" s="148"/>
      <c r="K32" s="172"/>
      <c r="L32" s="152"/>
      <c r="M32" s="153"/>
      <c r="N32" s="154"/>
      <c r="O32" s="151"/>
      <c r="P32" s="155"/>
      <c r="S32" s="62"/>
      <c r="T32" s="62"/>
    </row>
    <row r="33" spans="1:20" ht="15" customHeight="1" x14ac:dyDescent="0.15">
      <c r="A33" s="61"/>
      <c r="B33" s="117"/>
      <c r="C33" s="161"/>
      <c r="D33" s="118"/>
      <c r="E33" s="182"/>
      <c r="F33" s="117"/>
      <c r="G33" s="77"/>
      <c r="H33" s="77"/>
      <c r="I33" s="76"/>
      <c r="J33" s="76"/>
      <c r="K33" s="174"/>
      <c r="L33" s="152"/>
      <c r="M33" s="150"/>
      <c r="N33" s="157"/>
      <c r="O33" s="157"/>
      <c r="P33" s="158"/>
      <c r="Q33" s="157"/>
      <c r="R33" s="157"/>
      <c r="S33" s="62"/>
      <c r="T33" s="62"/>
    </row>
    <row r="34" spans="1:20" ht="15" customHeight="1" x14ac:dyDescent="0.15">
      <c r="B34" s="133"/>
      <c r="C34" s="159"/>
      <c r="D34" s="163"/>
      <c r="E34" s="181"/>
      <c r="F34" s="110"/>
      <c r="G34" s="68"/>
      <c r="H34" s="68"/>
      <c r="I34" s="114"/>
      <c r="J34" s="148"/>
      <c r="K34" s="172"/>
      <c r="L34" s="152"/>
      <c r="M34" s="153"/>
      <c r="N34" s="154"/>
      <c r="O34" s="151"/>
      <c r="P34" s="155"/>
      <c r="S34" s="62"/>
      <c r="T34" s="62"/>
    </row>
    <row r="35" spans="1:20" ht="15" customHeight="1" x14ac:dyDescent="0.15">
      <c r="A35" s="61"/>
      <c r="B35" s="117"/>
      <c r="C35" s="161"/>
      <c r="D35" s="118"/>
      <c r="E35" s="182"/>
      <c r="F35" s="117"/>
      <c r="G35" s="77"/>
      <c r="H35" s="77"/>
      <c r="I35" s="76"/>
      <c r="J35" s="76"/>
      <c r="K35" s="183"/>
      <c r="L35" s="152"/>
      <c r="M35" s="150"/>
      <c r="N35" s="157"/>
      <c r="O35" s="157"/>
      <c r="P35" s="158"/>
      <c r="Q35" s="157"/>
      <c r="R35" s="157"/>
      <c r="S35" s="62"/>
      <c r="T35" s="62"/>
    </row>
    <row r="36" spans="1:20" ht="15" customHeight="1" x14ac:dyDescent="0.15">
      <c r="B36" s="110"/>
      <c r="C36" s="110"/>
      <c r="D36" s="110"/>
      <c r="E36" s="136"/>
      <c r="F36" s="110"/>
      <c r="G36" s="68"/>
      <c r="H36" s="184"/>
      <c r="I36" s="114"/>
      <c r="J36" s="114"/>
      <c r="K36" s="185"/>
      <c r="L36" s="152"/>
      <c r="M36" s="153"/>
      <c r="N36" s="154"/>
      <c r="O36" s="151"/>
      <c r="P36" s="155"/>
      <c r="S36" s="62"/>
      <c r="T36" s="62"/>
    </row>
    <row r="37" spans="1:20" ht="15" customHeight="1" x14ac:dyDescent="0.15">
      <c r="A37" s="61"/>
      <c r="B37" s="117"/>
      <c r="C37" s="117" t="s">
        <v>83</v>
      </c>
      <c r="D37" s="118"/>
      <c r="E37" s="186"/>
      <c r="F37" s="117"/>
      <c r="G37" s="77"/>
      <c r="H37" s="119"/>
      <c r="I37" s="76"/>
      <c r="J37" s="76"/>
      <c r="K37" s="187"/>
      <c r="L37" s="152"/>
      <c r="M37" s="150"/>
      <c r="N37" s="157"/>
      <c r="O37" s="157"/>
      <c r="P37" s="158"/>
      <c r="Q37" s="157"/>
      <c r="R37" s="157"/>
      <c r="S37" s="62"/>
      <c r="T37" s="62"/>
    </row>
    <row r="38" spans="1:20" s="139" customFormat="1" ht="15" customHeight="1" x14ac:dyDescent="0.15">
      <c r="B38" s="135"/>
      <c r="C38" s="135"/>
      <c r="D38" s="188"/>
      <c r="E38" s="189"/>
      <c r="F38" s="190"/>
      <c r="G38" s="191"/>
      <c r="H38" s="191"/>
      <c r="I38" s="192"/>
      <c r="J38" s="192"/>
      <c r="K38" s="193"/>
      <c r="L38" s="152"/>
      <c r="M38" s="153"/>
      <c r="N38" s="154"/>
      <c r="O38" s="151"/>
      <c r="P38" s="155"/>
      <c r="S38" s="194"/>
      <c r="T38" s="194"/>
    </row>
    <row r="39" spans="1:20" s="139" customFormat="1" ht="15" customHeight="1" x14ac:dyDescent="0.15">
      <c r="A39" s="131"/>
      <c r="B39" s="195"/>
      <c r="C39" s="188"/>
      <c r="D39" s="188"/>
      <c r="E39" s="196"/>
      <c r="F39" s="135"/>
      <c r="G39" s="197"/>
      <c r="H39" s="198"/>
      <c r="I39" s="199"/>
      <c r="J39" s="199"/>
      <c r="K39" s="15"/>
      <c r="L39" s="152"/>
      <c r="M39" s="150"/>
      <c r="N39" s="157"/>
      <c r="O39" s="157"/>
      <c r="P39" s="158"/>
      <c r="Q39" s="157"/>
      <c r="R39" s="157"/>
      <c r="S39" s="194"/>
      <c r="T39" s="194"/>
    </row>
    <row r="50" spans="12:20" s="180" customFormat="1" ht="15" customHeight="1" x14ac:dyDescent="0.15">
      <c r="L50" s="200"/>
      <c r="M50" s="200"/>
      <c r="N50" s="200"/>
      <c r="O50" s="200"/>
      <c r="P50" s="200"/>
      <c r="Q50" s="200"/>
      <c r="R50" s="200"/>
      <c r="S50" s="201"/>
      <c r="T50" s="201"/>
    </row>
    <row r="51" spans="12:20" s="180" customFormat="1" ht="15" customHeight="1" x14ac:dyDescent="0.15">
      <c r="L51" s="200"/>
      <c r="M51" s="200"/>
      <c r="N51" s="200"/>
      <c r="O51" s="200"/>
      <c r="P51" s="200"/>
      <c r="Q51" s="200"/>
      <c r="R51" s="200"/>
      <c r="S51" s="201"/>
      <c r="T51" s="201"/>
    </row>
    <row r="52" spans="12:20" s="180" customFormat="1" ht="15" customHeight="1" x14ac:dyDescent="0.15">
      <c r="L52" s="200"/>
      <c r="M52" s="200"/>
      <c r="N52" s="200"/>
      <c r="O52" s="200"/>
      <c r="P52" s="200"/>
      <c r="Q52" s="200"/>
      <c r="R52" s="200"/>
      <c r="S52" s="201"/>
      <c r="T52" s="201"/>
    </row>
    <row r="53" spans="12:20" s="180" customFormat="1" ht="15" customHeight="1" x14ac:dyDescent="0.15">
      <c r="L53" s="200"/>
      <c r="M53" s="200"/>
      <c r="N53" s="200"/>
      <c r="O53" s="200"/>
      <c r="P53" s="200"/>
      <c r="Q53" s="200"/>
      <c r="R53" s="200"/>
      <c r="S53" s="201"/>
      <c r="T53" s="201"/>
    </row>
    <row r="54" spans="12:20" s="180" customFormat="1" ht="15" customHeight="1" x14ac:dyDescent="0.15">
      <c r="L54" s="200"/>
      <c r="M54" s="200"/>
      <c r="N54" s="200"/>
      <c r="O54" s="200"/>
      <c r="P54" s="200"/>
      <c r="Q54" s="200"/>
      <c r="R54" s="200"/>
      <c r="S54" s="201"/>
      <c r="T54" s="201"/>
    </row>
    <row r="55" spans="12:20" s="180" customFormat="1" ht="15" customHeight="1" x14ac:dyDescent="0.15">
      <c r="L55" s="200"/>
      <c r="M55" s="200"/>
      <c r="N55" s="200"/>
      <c r="O55" s="200"/>
      <c r="P55" s="200"/>
      <c r="Q55" s="200"/>
      <c r="R55" s="200"/>
      <c r="S55" s="201"/>
      <c r="T55" s="201"/>
    </row>
  </sheetData>
  <dataConsolidate/>
  <phoneticPr fontId="19"/>
  <dataValidations count="3">
    <dataValidation type="list" allowBlank="1" showInputMessage="1" showErrorMessage="1" sqref="M2">
      <formula1>$L$2:$L$2</formula1>
    </dataValidation>
    <dataValidation type="list" allowBlank="1" showInputMessage="1" showErrorMessage="1" sqref="M4 M6 M8 M10 M14 M12 M32 M18 M20 M22 M24 M26 M34 M28 M30 M16 M36 M38">
      <formula1>$L$1:$L$1</formula1>
    </dataValidation>
    <dataValidation type="list" allowBlank="1" showInputMessage="1" showErrorMessage="1" sqref="K39">
      <formula1>"新営,改修"</formula1>
    </dataValidation>
  </dataValidations>
  <printOptions horizontalCentered="1" verticalCentered="1"/>
  <pageMargins left="0.31496062992125984" right="0.31496062992125984" top="0.9055118110236221" bottom="0.31496062992125984" header="0.41" footer="0.11811023622047245"/>
  <pageSetup paperSize="9" orientation="landscape" blackAndWhite="1" horizontalDpi="300" verticalDpi="300" r:id="rId1"/>
  <headerFooter alignWithMargins="0">
    <oddHeader>&amp;R&amp;UＮｏ．&amp;P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4" transitionEvaluation="1" codeName="Sheet7">
    <tabColor rgb="FF00B050"/>
  </sheetPr>
  <dimension ref="A1:H37"/>
  <sheetViews>
    <sheetView showGridLines="0" view="pageBreakPreview" zoomScale="80" zoomScaleNormal="75" zoomScaleSheetLayoutView="80" workbookViewId="0">
      <pane xSplit="5" ySplit="3" topLeftCell="F4" activePane="bottomRight" state="frozen"/>
      <selection sqref="A1:XFD1048576"/>
      <selection pane="topRight" sqref="A1:XFD1048576"/>
      <selection pane="bottomLeft" sqref="A1:XFD1048576"/>
      <selection pane="bottomRight"/>
    </sheetView>
  </sheetViews>
  <sheetFormatPr defaultColWidth="13.375" defaultRowHeight="15" customHeight="1" x14ac:dyDescent="0.15"/>
  <cols>
    <col min="1" max="1" width="4.125" style="61" customWidth="1"/>
    <col min="2" max="2" width="24.125" style="61" customWidth="1"/>
    <col min="3" max="3" width="45.625" style="121" customWidth="1"/>
    <col min="4" max="4" width="10.625" style="122" customWidth="1"/>
    <col min="5" max="5" width="5.125" style="123" customWidth="1"/>
    <col min="6" max="6" width="12.625" style="124" customWidth="1"/>
    <col min="7" max="7" width="14.125" style="124" customWidth="1"/>
    <col min="8" max="8" width="27.75" style="125" customWidth="1" collapsed="1"/>
    <col min="9" max="16384" width="13.375" style="62"/>
  </cols>
  <sheetData>
    <row r="1" spans="1:8" ht="15" customHeight="1" x14ac:dyDescent="0.15">
      <c r="A1" s="57"/>
      <c r="B1" s="57" t="s">
        <v>53</v>
      </c>
      <c r="C1" s="57" t="s">
        <v>54</v>
      </c>
      <c r="D1" s="58" t="s">
        <v>55</v>
      </c>
      <c r="E1" s="59" t="s">
        <v>56</v>
      </c>
      <c r="F1" s="59" t="s">
        <v>57</v>
      </c>
      <c r="G1" s="59" t="s">
        <v>58</v>
      </c>
      <c r="H1" s="60" t="s">
        <v>59</v>
      </c>
    </row>
    <row r="2" spans="1:8" ht="15" customHeight="1" x14ac:dyDescent="0.15">
      <c r="A2" s="63"/>
      <c r="B2" s="64" t="str">
        <f>IF(直工内訳Aa!C6="","",+直工内訳Aa!C6)</f>
        <v/>
      </c>
      <c r="C2" s="65"/>
      <c r="D2" s="66"/>
      <c r="E2" s="67"/>
      <c r="F2" s="68"/>
      <c r="G2" s="68"/>
      <c r="H2" s="69"/>
    </row>
    <row r="3" spans="1:8" ht="15" customHeight="1" x14ac:dyDescent="0.15">
      <c r="A3" s="72">
        <f>+直工内訳Aa!B7</f>
        <v>1</v>
      </c>
      <c r="B3" s="73" t="str">
        <f>+直工内訳Aa!C$7</f>
        <v>直接仮設工事</v>
      </c>
      <c r="C3" s="74"/>
      <c r="D3" s="75"/>
      <c r="E3" s="76"/>
      <c r="F3" s="77"/>
      <c r="G3" s="77"/>
      <c r="H3" s="79"/>
    </row>
    <row r="4" spans="1:8" ht="15" customHeight="1" x14ac:dyDescent="0.15">
      <c r="A4" s="80"/>
      <c r="B4" s="19"/>
      <c r="C4" s="16" t="s">
        <v>94</v>
      </c>
      <c r="D4" s="82"/>
      <c r="E4" s="83" t="str">
        <f>IF(ISBLANK(D4)=0,E5,"")</f>
        <v/>
      </c>
      <c r="F4" s="84"/>
      <c r="G4" s="85"/>
      <c r="H4" s="11"/>
    </row>
    <row r="5" spans="1:8" ht="15" customHeight="1" x14ac:dyDescent="0.15">
      <c r="A5" s="88"/>
      <c r="B5" s="20" t="s">
        <v>95</v>
      </c>
      <c r="C5" s="17" t="s">
        <v>96</v>
      </c>
      <c r="D5" s="14">
        <v>1</v>
      </c>
      <c r="E5" s="90" t="s">
        <v>68</v>
      </c>
      <c r="F5" s="91"/>
      <c r="G5" s="92"/>
      <c r="H5" s="12"/>
    </row>
    <row r="6" spans="1:8" ht="15" customHeight="1" x14ac:dyDescent="0.15">
      <c r="A6" s="80"/>
      <c r="B6" s="19"/>
      <c r="C6" s="16" t="s">
        <v>97</v>
      </c>
      <c r="D6" s="82"/>
      <c r="E6" s="83" t="str">
        <f>IF(ISBLANK(D6)=0,E7,"")</f>
        <v/>
      </c>
      <c r="F6" s="84"/>
      <c r="G6" s="85"/>
      <c r="H6" s="11"/>
    </row>
    <row r="7" spans="1:8" ht="15" customHeight="1" x14ac:dyDescent="0.15">
      <c r="A7" s="88"/>
      <c r="B7" s="20" t="s">
        <v>98</v>
      </c>
      <c r="C7" s="17" t="s">
        <v>99</v>
      </c>
      <c r="D7" s="14">
        <v>1</v>
      </c>
      <c r="E7" s="90" t="s">
        <v>68</v>
      </c>
      <c r="F7" s="91"/>
      <c r="G7" s="92"/>
      <c r="H7" s="12"/>
    </row>
    <row r="8" spans="1:8" ht="15" customHeight="1" x14ac:dyDescent="0.15">
      <c r="A8" s="80"/>
      <c r="B8" s="19"/>
      <c r="C8" s="16" t="s">
        <v>97</v>
      </c>
      <c r="D8" s="82"/>
      <c r="E8" s="83" t="str">
        <f>IF(ISBLANK(D8)=0,E9,"")</f>
        <v/>
      </c>
      <c r="F8" s="84"/>
      <c r="G8" s="85"/>
      <c r="H8" s="11"/>
    </row>
    <row r="9" spans="1:8" ht="15" customHeight="1" x14ac:dyDescent="0.15">
      <c r="A9" s="88"/>
      <c r="B9" s="20" t="s">
        <v>100</v>
      </c>
      <c r="C9" s="17" t="s">
        <v>101</v>
      </c>
      <c r="D9" s="14">
        <v>1</v>
      </c>
      <c r="E9" s="90" t="s">
        <v>68</v>
      </c>
      <c r="F9" s="91"/>
      <c r="G9" s="92"/>
      <c r="H9" s="12"/>
    </row>
    <row r="10" spans="1:8" ht="15" customHeight="1" x14ac:dyDescent="0.15">
      <c r="A10" s="80"/>
      <c r="B10" s="19"/>
      <c r="C10" s="81"/>
      <c r="D10" s="82"/>
      <c r="E10" s="83" t="str">
        <f>IF(ISBLANK(D10)=0,E11,"")</f>
        <v/>
      </c>
      <c r="F10" s="84"/>
      <c r="G10" s="85"/>
      <c r="H10" s="11"/>
    </row>
    <row r="11" spans="1:8" ht="15" customHeight="1" x14ac:dyDescent="0.15">
      <c r="A11" s="88"/>
      <c r="B11" s="20" t="s">
        <v>102</v>
      </c>
      <c r="C11" s="89"/>
      <c r="D11" s="14">
        <v>1</v>
      </c>
      <c r="E11" s="90" t="s">
        <v>68</v>
      </c>
      <c r="F11" s="91"/>
      <c r="G11" s="92"/>
      <c r="H11" s="12"/>
    </row>
    <row r="12" spans="1:8" ht="15" customHeight="1" x14ac:dyDescent="0.15">
      <c r="A12" s="80"/>
      <c r="B12" s="19"/>
      <c r="C12" s="6"/>
      <c r="D12" s="82"/>
      <c r="E12" s="83" t="str">
        <f>IF(ISBLANK(D12)=0,E13,"")</f>
        <v/>
      </c>
      <c r="F12" s="84"/>
      <c r="G12" s="85"/>
      <c r="H12" s="11"/>
    </row>
    <row r="13" spans="1:8" ht="15" customHeight="1" x14ac:dyDescent="0.15">
      <c r="A13" s="88"/>
      <c r="B13" s="20" t="s">
        <v>103</v>
      </c>
      <c r="C13" s="5"/>
      <c r="D13" s="14">
        <v>1</v>
      </c>
      <c r="E13" s="90" t="s">
        <v>68</v>
      </c>
      <c r="F13" s="91"/>
      <c r="G13" s="92"/>
      <c r="H13" s="12"/>
    </row>
    <row r="14" spans="1:8" ht="15" customHeight="1" x14ac:dyDescent="0.15">
      <c r="A14" s="80"/>
      <c r="B14" s="109"/>
      <c r="C14" s="6" t="s">
        <v>104</v>
      </c>
      <c r="D14" s="82"/>
      <c r="E14" s="83" t="str">
        <f>IF(ISBLANK(D14)=0,E15,"")</f>
        <v/>
      </c>
      <c r="F14" s="84"/>
      <c r="G14" s="85"/>
      <c r="H14" s="11"/>
    </row>
    <row r="15" spans="1:8" ht="15" customHeight="1" x14ac:dyDescent="0.15">
      <c r="A15" s="88"/>
      <c r="B15" s="24" t="s">
        <v>105</v>
      </c>
      <c r="C15" s="5" t="s">
        <v>106</v>
      </c>
      <c r="D15" s="14">
        <v>1</v>
      </c>
      <c r="E15" s="90" t="s">
        <v>68</v>
      </c>
      <c r="F15" s="91"/>
      <c r="G15" s="92"/>
      <c r="H15" s="12"/>
    </row>
    <row r="16" spans="1:8" ht="15" customHeight="1" x14ac:dyDescent="0.15">
      <c r="A16" s="63"/>
      <c r="B16" s="19"/>
      <c r="C16" s="6"/>
      <c r="D16" s="82"/>
      <c r="E16" s="83"/>
      <c r="F16" s="96"/>
      <c r="G16" s="97"/>
      <c r="H16" s="11"/>
    </row>
    <row r="17" spans="1:8" ht="15" customHeight="1" x14ac:dyDescent="0.15">
      <c r="A17" s="72"/>
      <c r="B17" s="20" t="s">
        <v>107</v>
      </c>
      <c r="C17" s="5" t="s">
        <v>108</v>
      </c>
      <c r="D17" s="14">
        <v>1</v>
      </c>
      <c r="E17" s="90" t="s">
        <v>68</v>
      </c>
      <c r="F17" s="98"/>
      <c r="G17" s="99"/>
      <c r="H17" s="12"/>
    </row>
    <row r="18" spans="1:8" ht="15" customHeight="1" x14ac:dyDescent="0.15">
      <c r="A18" s="80"/>
      <c r="B18" s="19"/>
      <c r="C18" s="81"/>
      <c r="D18" s="82"/>
      <c r="E18" s="83" t="str">
        <f>IF(ISBLANK(D18)=0,E19,"")</f>
        <v/>
      </c>
      <c r="F18" s="84"/>
      <c r="G18" s="85"/>
      <c r="H18" s="11"/>
    </row>
    <row r="19" spans="1:8" ht="15" customHeight="1" x14ac:dyDescent="0.15">
      <c r="A19" s="88"/>
      <c r="B19" s="20" t="s">
        <v>109</v>
      </c>
      <c r="C19" s="89"/>
      <c r="D19" s="14">
        <v>1</v>
      </c>
      <c r="E19" s="90" t="s">
        <v>68</v>
      </c>
      <c r="F19" s="91"/>
      <c r="G19" s="92"/>
      <c r="H19" s="12"/>
    </row>
    <row r="20" spans="1:8" ht="15" customHeight="1" x14ac:dyDescent="0.15">
      <c r="A20" s="80"/>
      <c r="B20" s="19"/>
      <c r="C20" s="81"/>
      <c r="D20" s="82"/>
      <c r="E20" s="83" t="str">
        <f>IF(ISBLANK(D20)=0,E21,"")</f>
        <v/>
      </c>
      <c r="F20" s="84"/>
      <c r="G20" s="85"/>
      <c r="H20" s="11"/>
    </row>
    <row r="21" spans="1:8" ht="15" customHeight="1" x14ac:dyDescent="0.15">
      <c r="A21" s="88"/>
      <c r="B21" s="20"/>
      <c r="C21" s="89"/>
      <c r="D21" s="14"/>
      <c r="E21" s="90"/>
      <c r="F21" s="91"/>
      <c r="G21" s="92"/>
      <c r="H21" s="12"/>
    </row>
    <row r="22" spans="1:8" ht="15" customHeight="1" x14ac:dyDescent="0.15">
      <c r="A22" s="80"/>
      <c r="B22" s="19"/>
      <c r="C22" s="81"/>
      <c r="D22" s="82"/>
      <c r="E22" s="83" t="str">
        <f>IF(ISBLANK(D22)=0,E23,"")</f>
        <v/>
      </c>
      <c r="F22" s="84"/>
      <c r="G22" s="85"/>
      <c r="H22" s="11"/>
    </row>
    <row r="23" spans="1:8" ht="15" customHeight="1" x14ac:dyDescent="0.15">
      <c r="A23" s="88"/>
      <c r="B23" s="20"/>
      <c r="C23" s="89"/>
      <c r="D23" s="14"/>
      <c r="E23" s="90"/>
      <c r="F23" s="91"/>
      <c r="G23" s="92"/>
      <c r="H23" s="12"/>
    </row>
    <row r="24" spans="1:8" ht="15" customHeight="1" x14ac:dyDescent="0.15">
      <c r="A24" s="63"/>
      <c r="B24" s="19"/>
      <c r="C24" s="81"/>
      <c r="D24" s="82"/>
      <c r="E24" s="83" t="str">
        <f>IF(ISBLANK(D24)=0,E25,"")</f>
        <v/>
      </c>
      <c r="F24" s="96"/>
      <c r="G24" s="97"/>
      <c r="H24" s="11"/>
    </row>
    <row r="25" spans="1:8" ht="15" customHeight="1" x14ac:dyDescent="0.15">
      <c r="A25" s="72"/>
      <c r="B25" s="20"/>
      <c r="C25" s="89"/>
      <c r="D25" s="14"/>
      <c r="E25" s="90"/>
      <c r="F25" s="98"/>
      <c r="G25" s="99"/>
      <c r="H25" s="12"/>
    </row>
    <row r="26" spans="1:8" ht="15" customHeight="1" x14ac:dyDescent="0.15">
      <c r="A26" s="63"/>
      <c r="B26" s="19"/>
      <c r="C26" s="6"/>
      <c r="D26" s="82"/>
      <c r="E26" s="83" t="str">
        <f>IF(ISBLANK(D26)=0,E27,"")</f>
        <v/>
      </c>
      <c r="F26" s="96"/>
      <c r="G26" s="97"/>
      <c r="H26" s="11"/>
    </row>
    <row r="27" spans="1:8" ht="15" customHeight="1" x14ac:dyDescent="0.15">
      <c r="A27" s="72"/>
      <c r="B27" s="20"/>
      <c r="C27" s="5"/>
      <c r="D27" s="14"/>
      <c r="E27" s="90"/>
      <c r="F27" s="98"/>
      <c r="G27" s="99"/>
      <c r="H27" s="12"/>
    </row>
    <row r="28" spans="1:8" ht="15" customHeight="1" x14ac:dyDescent="0.15">
      <c r="A28" s="100"/>
      <c r="B28" s="101"/>
      <c r="C28" s="102"/>
      <c r="D28" s="103"/>
      <c r="E28" s="104" t="str">
        <f t="shared" ref="E28" si="0">IF(ISBLANK(D28)=0,E29,"")</f>
        <v/>
      </c>
      <c r="F28" s="105"/>
      <c r="G28" s="106"/>
      <c r="H28" s="13"/>
    </row>
    <row r="29" spans="1:8" ht="15" customHeight="1" x14ac:dyDescent="0.15">
      <c r="A29" s="72"/>
      <c r="B29" s="24"/>
      <c r="C29" s="5"/>
      <c r="D29" s="14"/>
      <c r="E29" s="90"/>
      <c r="F29" s="98"/>
      <c r="G29" s="99"/>
      <c r="H29" s="12"/>
    </row>
    <row r="30" spans="1:8" ht="15" customHeight="1" x14ac:dyDescent="0.15">
      <c r="A30" s="100"/>
      <c r="B30" s="101"/>
      <c r="C30" s="102"/>
      <c r="D30" s="103"/>
      <c r="E30" s="104" t="str">
        <f t="shared" ref="E30" si="1">IF(ISBLANK(D30)=0,E31,"")</f>
        <v/>
      </c>
      <c r="F30" s="105"/>
      <c r="G30" s="106"/>
      <c r="H30" s="13"/>
    </row>
    <row r="31" spans="1:8" ht="15" customHeight="1" x14ac:dyDescent="0.15">
      <c r="A31" s="72"/>
      <c r="B31" s="24"/>
      <c r="C31" s="5"/>
      <c r="D31" s="14"/>
      <c r="E31" s="90"/>
      <c r="F31" s="98"/>
      <c r="G31" s="99"/>
      <c r="H31" s="12"/>
    </row>
    <row r="32" spans="1:8" ht="15" customHeight="1" x14ac:dyDescent="0.15">
      <c r="A32" s="100"/>
      <c r="B32" s="101"/>
      <c r="C32" s="102"/>
      <c r="D32" s="103"/>
      <c r="E32" s="104" t="str">
        <f t="shared" ref="E32" si="2">IF(ISBLANK(D32)=0,E33,"")</f>
        <v/>
      </c>
      <c r="F32" s="105"/>
      <c r="G32" s="106"/>
      <c r="H32" s="13"/>
    </row>
    <row r="33" spans="1:8" ht="15" customHeight="1" x14ac:dyDescent="0.15">
      <c r="A33" s="72"/>
      <c r="B33" s="24"/>
      <c r="C33" s="5"/>
      <c r="D33" s="14"/>
      <c r="E33" s="90"/>
      <c r="F33" s="98"/>
      <c r="G33" s="99"/>
      <c r="H33" s="12"/>
    </row>
    <row r="34" spans="1:8" ht="15" customHeight="1" x14ac:dyDescent="0.15">
      <c r="A34" s="63"/>
      <c r="B34" s="109"/>
      <c r="C34" s="6"/>
      <c r="D34" s="82"/>
      <c r="E34" s="83" t="str">
        <f>IF(ISBLANK(D34)=0,E35,"")</f>
        <v/>
      </c>
      <c r="F34" s="96"/>
      <c r="G34" s="97"/>
      <c r="H34" s="11"/>
    </row>
    <row r="35" spans="1:8" ht="15" customHeight="1" x14ac:dyDescent="0.15">
      <c r="A35" s="72"/>
      <c r="B35" s="24"/>
      <c r="C35" s="5"/>
      <c r="D35" s="14"/>
      <c r="E35" s="90"/>
      <c r="F35" s="98"/>
      <c r="G35" s="99"/>
      <c r="H35" s="12"/>
    </row>
    <row r="36" spans="1:8" ht="15" customHeight="1" x14ac:dyDescent="0.15">
      <c r="A36" s="110"/>
      <c r="B36" s="111"/>
      <c r="C36" s="112"/>
      <c r="D36" s="113"/>
      <c r="E36" s="114"/>
      <c r="F36" s="115"/>
      <c r="G36" s="97"/>
      <c r="H36" s="116"/>
    </row>
    <row r="37" spans="1:8" ht="15" customHeight="1" x14ac:dyDescent="0.15">
      <c r="A37" s="117"/>
      <c r="B37" s="117" t="s">
        <v>83</v>
      </c>
      <c r="C37" s="118"/>
      <c r="D37" s="75"/>
      <c r="E37" s="76"/>
      <c r="F37" s="119"/>
      <c r="G37" s="99"/>
      <c r="H37" s="12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4" transitionEvaluation="1" codeName="Sheet8">
    <tabColor rgb="FF00B050"/>
  </sheetPr>
  <dimension ref="A1:H37"/>
  <sheetViews>
    <sheetView showGridLines="0" view="pageBreakPreview" zoomScale="80" zoomScaleNormal="75" zoomScaleSheetLayoutView="80" workbookViewId="0">
      <pane xSplit="5" ySplit="3" topLeftCell="F4" activePane="bottomRight" state="frozen"/>
      <selection activeCell="K20" sqref="K20"/>
      <selection pane="topRight" activeCell="K20" sqref="K20"/>
      <selection pane="bottomLeft" activeCell="K20" sqref="K20"/>
      <selection pane="bottomRight"/>
    </sheetView>
  </sheetViews>
  <sheetFormatPr defaultColWidth="13.375" defaultRowHeight="15" customHeight="1" x14ac:dyDescent="0.15"/>
  <cols>
    <col min="1" max="1" width="4.125" style="61" customWidth="1"/>
    <col min="2" max="2" width="24.125" style="61" customWidth="1"/>
    <col min="3" max="3" width="45.625" style="121" customWidth="1"/>
    <col min="4" max="4" width="10.625" style="122" customWidth="1"/>
    <col min="5" max="5" width="5.125" style="123" customWidth="1"/>
    <col min="6" max="6" width="12.625" style="124" customWidth="1"/>
    <col min="7" max="7" width="14.125" style="124" customWidth="1"/>
    <col min="8" max="8" width="27.75" style="125" customWidth="1" collapsed="1"/>
    <col min="9" max="16384" width="13.375" style="62"/>
  </cols>
  <sheetData>
    <row r="1" spans="1:8" ht="15" customHeight="1" x14ac:dyDescent="0.15">
      <c r="A1" s="57"/>
      <c r="B1" s="57" t="s">
        <v>53</v>
      </c>
      <c r="C1" s="57" t="s">
        <v>54</v>
      </c>
      <c r="D1" s="58" t="s">
        <v>55</v>
      </c>
      <c r="E1" s="59" t="s">
        <v>56</v>
      </c>
      <c r="F1" s="59" t="s">
        <v>57</v>
      </c>
      <c r="G1" s="59" t="s">
        <v>58</v>
      </c>
      <c r="H1" s="60" t="s">
        <v>59</v>
      </c>
    </row>
    <row r="2" spans="1:8" ht="15" customHeight="1" x14ac:dyDescent="0.15">
      <c r="A2" s="63"/>
      <c r="B2" s="64" t="str">
        <f>IF(直工内訳Aa!C8="","",+直工内訳Aa!C8)</f>
        <v>RF</v>
      </c>
      <c r="C2" s="65"/>
      <c r="D2" s="66"/>
      <c r="E2" s="67"/>
      <c r="F2" s="68"/>
      <c r="G2" s="68"/>
      <c r="H2" s="69"/>
    </row>
    <row r="3" spans="1:8" ht="15" customHeight="1" x14ac:dyDescent="0.15">
      <c r="A3" s="72">
        <f>+直工内訳Aa!B9</f>
        <v>2</v>
      </c>
      <c r="B3" s="73" t="str">
        <f>+直工内訳Aa!C9</f>
        <v>屋根防水改修工事</v>
      </c>
      <c r="C3" s="74"/>
      <c r="D3" s="75"/>
      <c r="E3" s="76"/>
      <c r="F3" s="77"/>
      <c r="G3" s="77"/>
      <c r="H3" s="79"/>
    </row>
    <row r="4" spans="1:8" ht="15" customHeight="1" x14ac:dyDescent="0.15">
      <c r="A4" s="80"/>
      <c r="B4" s="19"/>
      <c r="C4" s="81"/>
      <c r="D4" s="82"/>
      <c r="E4" s="83" t="str">
        <f>IF(ISBLANK(D4)=0,E5,"")</f>
        <v/>
      </c>
      <c r="F4" s="84"/>
      <c r="G4" s="85"/>
      <c r="H4" s="11"/>
    </row>
    <row r="5" spans="1:8" ht="15" customHeight="1" x14ac:dyDescent="0.15">
      <c r="A5" s="88"/>
      <c r="B5" s="20" t="s">
        <v>110</v>
      </c>
      <c r="C5" s="89"/>
      <c r="D5" s="14"/>
      <c r="E5" s="90"/>
      <c r="F5" s="91"/>
      <c r="G5" s="92"/>
      <c r="H5" s="12"/>
    </row>
    <row r="6" spans="1:8" ht="15" customHeight="1" x14ac:dyDescent="0.15">
      <c r="A6" s="80"/>
      <c r="B6" s="19" t="s">
        <v>111</v>
      </c>
      <c r="C6" s="81" t="s">
        <v>112</v>
      </c>
      <c r="D6" s="82"/>
      <c r="E6" s="83" t="str">
        <f>IF(ISBLANK(D6)=0,E7,"")</f>
        <v/>
      </c>
      <c r="F6" s="84"/>
      <c r="G6" s="85"/>
      <c r="H6" s="11"/>
    </row>
    <row r="7" spans="1:8" ht="15" customHeight="1" x14ac:dyDescent="0.15">
      <c r="A7" s="88"/>
      <c r="B7" s="20" t="s">
        <v>113</v>
      </c>
      <c r="C7" s="89" t="s">
        <v>114</v>
      </c>
      <c r="D7" s="14">
        <v>117</v>
      </c>
      <c r="E7" s="90" t="s">
        <v>115</v>
      </c>
      <c r="F7" s="91"/>
      <c r="G7" s="92"/>
      <c r="H7" s="12"/>
    </row>
    <row r="8" spans="1:8" ht="15" customHeight="1" x14ac:dyDescent="0.15">
      <c r="A8" s="80"/>
      <c r="B8" s="19" t="s">
        <v>111</v>
      </c>
      <c r="C8" s="6" t="s">
        <v>116</v>
      </c>
      <c r="D8" s="94"/>
      <c r="E8" s="83" t="str">
        <f>IF(ISBLANK(D8)=0,E9,"")</f>
        <v/>
      </c>
      <c r="F8" s="84"/>
      <c r="G8" s="85"/>
      <c r="H8" s="11"/>
    </row>
    <row r="9" spans="1:8" ht="15" customHeight="1" x14ac:dyDescent="0.15">
      <c r="A9" s="88"/>
      <c r="B9" s="20" t="s">
        <v>117</v>
      </c>
      <c r="C9" s="5" t="s">
        <v>118</v>
      </c>
      <c r="D9" s="95">
        <v>117</v>
      </c>
      <c r="E9" s="90" t="s">
        <v>115</v>
      </c>
      <c r="F9" s="91"/>
      <c r="G9" s="92"/>
      <c r="H9" s="12"/>
    </row>
    <row r="10" spans="1:8" ht="15" customHeight="1" x14ac:dyDescent="0.15">
      <c r="A10" s="80"/>
      <c r="B10" s="19"/>
      <c r="C10" s="6"/>
      <c r="D10" s="94"/>
      <c r="E10" s="83" t="str">
        <f>IF(ISBLANK(D10)=0,E11,"")</f>
        <v/>
      </c>
      <c r="F10" s="84"/>
      <c r="G10" s="85"/>
      <c r="H10" s="11"/>
    </row>
    <row r="11" spans="1:8" ht="15" customHeight="1" x14ac:dyDescent="0.15">
      <c r="A11" s="88"/>
      <c r="B11" s="20" t="s">
        <v>119</v>
      </c>
      <c r="C11" s="5" t="s">
        <v>120</v>
      </c>
      <c r="D11" s="95">
        <v>2</v>
      </c>
      <c r="E11" s="90" t="s">
        <v>121</v>
      </c>
      <c r="F11" s="91"/>
      <c r="G11" s="92"/>
      <c r="H11" s="12"/>
    </row>
    <row r="12" spans="1:8" ht="15" customHeight="1" x14ac:dyDescent="0.15">
      <c r="A12" s="80"/>
      <c r="B12" s="19"/>
      <c r="C12" s="6"/>
      <c r="D12" s="94"/>
      <c r="E12" s="83" t="str">
        <f>IF(ISBLANK(D12)=0,E13,"")</f>
        <v/>
      </c>
      <c r="F12" s="84"/>
      <c r="G12" s="85"/>
      <c r="H12" s="11"/>
    </row>
    <row r="13" spans="1:8" ht="15" customHeight="1" x14ac:dyDescent="0.15">
      <c r="A13" s="88"/>
      <c r="B13" s="20" t="s">
        <v>122</v>
      </c>
      <c r="C13" s="5"/>
      <c r="D13" s="95"/>
      <c r="E13" s="90"/>
      <c r="F13" s="91"/>
      <c r="G13" s="92"/>
      <c r="H13" s="12"/>
    </row>
    <row r="14" spans="1:8" ht="15" customHeight="1" x14ac:dyDescent="0.15">
      <c r="A14" s="80"/>
      <c r="B14" s="19" t="s">
        <v>123</v>
      </c>
      <c r="C14" s="6" t="s">
        <v>124</v>
      </c>
      <c r="D14" s="82"/>
      <c r="E14" s="83" t="str">
        <f>IF(ISBLANK(D14)=0,E15,"")</f>
        <v/>
      </c>
      <c r="F14" s="84"/>
      <c r="G14" s="85"/>
      <c r="H14" s="11"/>
    </row>
    <row r="15" spans="1:8" ht="15" customHeight="1" x14ac:dyDescent="0.15">
      <c r="A15" s="88"/>
      <c r="B15" s="20" t="s">
        <v>125</v>
      </c>
      <c r="C15" s="20" t="s">
        <v>126</v>
      </c>
      <c r="D15" s="14">
        <v>97.4</v>
      </c>
      <c r="E15" s="90" t="s">
        <v>115</v>
      </c>
      <c r="F15" s="91"/>
      <c r="G15" s="92"/>
      <c r="H15" s="12"/>
    </row>
    <row r="16" spans="1:8" ht="15" customHeight="1" x14ac:dyDescent="0.15">
      <c r="A16" s="80"/>
      <c r="B16" s="19" t="s">
        <v>127</v>
      </c>
      <c r="C16" s="6" t="s">
        <v>124</v>
      </c>
      <c r="D16" s="82"/>
      <c r="E16" s="83" t="str">
        <f>IF(ISBLANK(D16)=0,E17,"")</f>
        <v/>
      </c>
      <c r="F16" s="84"/>
      <c r="G16" s="85"/>
      <c r="H16" s="11"/>
    </row>
    <row r="17" spans="1:8" ht="15" customHeight="1" x14ac:dyDescent="0.15">
      <c r="A17" s="88"/>
      <c r="B17" s="20" t="s">
        <v>125</v>
      </c>
      <c r="C17" s="20" t="s">
        <v>126</v>
      </c>
      <c r="D17" s="14">
        <v>19.100000000000001</v>
      </c>
      <c r="E17" s="90" t="s">
        <v>115</v>
      </c>
      <c r="F17" s="91"/>
      <c r="G17" s="92"/>
      <c r="H17" s="12"/>
    </row>
    <row r="18" spans="1:8" ht="15" customHeight="1" x14ac:dyDescent="0.15">
      <c r="A18" s="80"/>
      <c r="B18" s="19"/>
      <c r="C18" s="81"/>
      <c r="D18" s="82"/>
      <c r="E18" s="83" t="str">
        <f>IF(ISBLANK(D18)=0,E19,"")</f>
        <v/>
      </c>
      <c r="F18" s="84"/>
      <c r="G18" s="85"/>
      <c r="H18" s="11"/>
    </row>
    <row r="19" spans="1:8" ht="15" customHeight="1" x14ac:dyDescent="0.15">
      <c r="A19" s="88"/>
      <c r="B19" s="89" t="s">
        <v>128</v>
      </c>
      <c r="C19" s="89" t="s">
        <v>129</v>
      </c>
      <c r="D19" s="14">
        <v>5</v>
      </c>
      <c r="E19" s="90" t="s">
        <v>121</v>
      </c>
      <c r="F19" s="91"/>
      <c r="G19" s="92"/>
      <c r="H19" s="12"/>
    </row>
    <row r="20" spans="1:8" ht="15" customHeight="1" x14ac:dyDescent="0.15">
      <c r="A20" s="80"/>
      <c r="B20" s="19"/>
      <c r="C20" s="6" t="s">
        <v>130</v>
      </c>
      <c r="D20" s="82"/>
      <c r="E20" s="83" t="str">
        <f>IF(ISBLANK(D20)=0,E21,"")</f>
        <v/>
      </c>
      <c r="F20" s="84"/>
      <c r="G20" s="85"/>
      <c r="H20" s="11"/>
    </row>
    <row r="21" spans="1:8" ht="15" customHeight="1" x14ac:dyDescent="0.15">
      <c r="A21" s="88"/>
      <c r="B21" s="20" t="s">
        <v>128</v>
      </c>
      <c r="C21" s="5" t="s">
        <v>131</v>
      </c>
      <c r="D21" s="14">
        <v>18</v>
      </c>
      <c r="E21" s="90" t="s">
        <v>121</v>
      </c>
      <c r="F21" s="91"/>
      <c r="G21" s="92"/>
      <c r="H21" s="12"/>
    </row>
    <row r="22" spans="1:8" ht="15" customHeight="1" x14ac:dyDescent="0.15">
      <c r="A22" s="80"/>
      <c r="B22" s="109"/>
      <c r="C22" s="6"/>
      <c r="D22" s="82"/>
      <c r="E22" s="83" t="str">
        <f>IF(ISBLANK(D22)=0,E23,"")</f>
        <v/>
      </c>
      <c r="F22" s="84"/>
      <c r="G22" s="85"/>
      <c r="H22" s="11"/>
    </row>
    <row r="23" spans="1:8" ht="15" customHeight="1" x14ac:dyDescent="0.15">
      <c r="A23" s="88"/>
      <c r="B23" s="20" t="s">
        <v>132</v>
      </c>
      <c r="C23" s="5"/>
      <c r="D23" s="14"/>
      <c r="E23" s="90"/>
      <c r="F23" s="91"/>
      <c r="G23" s="92"/>
      <c r="H23" s="12"/>
    </row>
    <row r="24" spans="1:8" ht="15" customHeight="1" x14ac:dyDescent="0.15">
      <c r="A24" s="80"/>
      <c r="B24" s="19"/>
      <c r="C24" s="81"/>
      <c r="D24" s="82"/>
      <c r="E24" s="83" t="str">
        <f>IF(ISBLANK(D24)=0,E25,"")</f>
        <v/>
      </c>
      <c r="F24" s="84"/>
      <c r="G24" s="85"/>
      <c r="H24" s="11"/>
    </row>
    <row r="25" spans="1:8" ht="15" customHeight="1" x14ac:dyDescent="0.15">
      <c r="A25" s="88"/>
      <c r="B25" s="20" t="s">
        <v>133</v>
      </c>
      <c r="C25" s="89" t="s">
        <v>134</v>
      </c>
      <c r="D25" s="14">
        <v>2</v>
      </c>
      <c r="E25" s="90" t="s">
        <v>121</v>
      </c>
      <c r="F25" s="91"/>
      <c r="G25" s="92"/>
      <c r="H25" s="12"/>
    </row>
    <row r="26" spans="1:8" ht="15" customHeight="1" x14ac:dyDescent="0.15">
      <c r="A26" s="80"/>
      <c r="B26" s="19"/>
      <c r="C26" s="6"/>
      <c r="D26" s="82"/>
      <c r="E26" s="83" t="str">
        <f>IF(ISBLANK(D26)=0,E27,"")</f>
        <v/>
      </c>
      <c r="F26" s="84"/>
      <c r="G26" s="85"/>
      <c r="H26" s="11"/>
    </row>
    <row r="27" spans="1:8" ht="15" customHeight="1" x14ac:dyDescent="0.15">
      <c r="A27" s="88"/>
      <c r="B27" s="20"/>
      <c r="C27" s="5"/>
      <c r="D27" s="14"/>
      <c r="E27" s="90"/>
      <c r="F27" s="91"/>
      <c r="G27" s="92"/>
      <c r="H27" s="12"/>
    </row>
    <row r="28" spans="1:8" ht="15" customHeight="1" x14ac:dyDescent="0.15">
      <c r="A28" s="80"/>
      <c r="B28" s="109"/>
      <c r="C28" s="6"/>
      <c r="D28" s="82"/>
      <c r="E28" s="83" t="str">
        <f>IF(ISBLANK(D28)=0,E29,"")</f>
        <v/>
      </c>
      <c r="F28" s="84"/>
      <c r="G28" s="85"/>
      <c r="H28" s="11"/>
    </row>
    <row r="29" spans="1:8" ht="15" customHeight="1" x14ac:dyDescent="0.15">
      <c r="A29" s="88"/>
      <c r="B29" s="24"/>
      <c r="C29" s="5"/>
      <c r="D29" s="14"/>
      <c r="E29" s="90"/>
      <c r="F29" s="91"/>
      <c r="G29" s="92"/>
      <c r="H29" s="12"/>
    </row>
    <row r="30" spans="1:8" ht="15" customHeight="1" x14ac:dyDescent="0.15">
      <c r="A30" s="80"/>
      <c r="B30" s="19"/>
      <c r="C30" s="81"/>
      <c r="D30" s="82"/>
      <c r="E30" s="83" t="str">
        <f>IF(ISBLANK(D30)=0,E31,"")</f>
        <v/>
      </c>
      <c r="F30" s="84"/>
      <c r="G30" s="85"/>
      <c r="H30" s="11"/>
    </row>
    <row r="31" spans="1:8" ht="15" customHeight="1" x14ac:dyDescent="0.15">
      <c r="A31" s="88"/>
      <c r="B31" s="20"/>
      <c r="C31" s="89"/>
      <c r="D31" s="14"/>
      <c r="E31" s="90"/>
      <c r="F31" s="91"/>
      <c r="G31" s="92"/>
      <c r="H31" s="12"/>
    </row>
    <row r="32" spans="1:8" ht="15" customHeight="1" x14ac:dyDescent="0.15">
      <c r="A32" s="80"/>
      <c r="B32" s="19"/>
      <c r="C32" s="6"/>
      <c r="D32" s="82"/>
      <c r="E32" s="83" t="str">
        <f>IF(ISBLANK(D32)=0,E33,"")</f>
        <v/>
      </c>
      <c r="F32" s="84"/>
      <c r="G32" s="85"/>
      <c r="H32" s="11"/>
    </row>
    <row r="33" spans="1:8" ht="15" customHeight="1" x14ac:dyDescent="0.15">
      <c r="A33" s="88"/>
      <c r="B33" s="20"/>
      <c r="C33" s="5"/>
      <c r="D33" s="14"/>
      <c r="E33" s="90"/>
      <c r="F33" s="91"/>
      <c r="G33" s="92"/>
      <c r="H33" s="12"/>
    </row>
    <row r="34" spans="1:8" ht="15" customHeight="1" x14ac:dyDescent="0.15">
      <c r="A34" s="63"/>
      <c r="B34" s="109"/>
      <c r="C34" s="6"/>
      <c r="D34" s="82"/>
      <c r="E34" s="83" t="str">
        <f>IF(ISBLANK(D34)=0,E35,"")</f>
        <v/>
      </c>
      <c r="F34" s="96"/>
      <c r="G34" s="97"/>
      <c r="H34" s="11"/>
    </row>
    <row r="35" spans="1:8" ht="15" customHeight="1" x14ac:dyDescent="0.15">
      <c r="A35" s="72"/>
      <c r="B35" s="24"/>
      <c r="C35" s="5"/>
      <c r="D35" s="14"/>
      <c r="E35" s="90"/>
      <c r="F35" s="98"/>
      <c r="G35" s="99"/>
      <c r="H35" s="12"/>
    </row>
    <row r="36" spans="1:8" ht="15" customHeight="1" x14ac:dyDescent="0.15">
      <c r="A36" s="110"/>
      <c r="B36" s="111"/>
      <c r="C36" s="112"/>
      <c r="D36" s="113"/>
      <c r="E36" s="114"/>
      <c r="F36" s="115"/>
      <c r="G36" s="97"/>
      <c r="H36" s="116"/>
    </row>
    <row r="37" spans="1:8" ht="15" customHeight="1" x14ac:dyDescent="0.15">
      <c r="A37" s="117"/>
      <c r="B37" s="117" t="s">
        <v>83</v>
      </c>
      <c r="C37" s="118"/>
      <c r="D37" s="75"/>
      <c r="E37" s="76"/>
      <c r="F37" s="119"/>
      <c r="G37" s="99"/>
      <c r="H37" s="12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F4" transitionEvaluation="1" codeName="Sheet9">
    <tabColor rgb="FF00B050"/>
  </sheetPr>
  <dimension ref="A1:H37"/>
  <sheetViews>
    <sheetView showGridLines="0" view="pageBreakPreview" zoomScale="80" zoomScaleNormal="75" zoomScaleSheetLayoutView="80" workbookViewId="0">
      <pane xSplit="5" ySplit="3" topLeftCell="F4" activePane="bottomRight" state="frozen"/>
      <selection activeCell="N12" sqref="N12"/>
      <selection pane="topRight" activeCell="N12" sqref="N12"/>
      <selection pane="bottomLeft" activeCell="N12" sqref="N12"/>
      <selection pane="bottomRight"/>
    </sheetView>
  </sheetViews>
  <sheetFormatPr defaultColWidth="13.375" defaultRowHeight="15" customHeight="1" x14ac:dyDescent="0.15"/>
  <cols>
    <col min="1" max="1" width="4.125" style="61" customWidth="1"/>
    <col min="2" max="2" width="24.125" style="61" customWidth="1"/>
    <col min="3" max="3" width="45.625" style="121" customWidth="1"/>
    <col min="4" max="4" width="10.625" style="122" customWidth="1"/>
    <col min="5" max="5" width="5.125" style="123" customWidth="1"/>
    <col min="6" max="6" width="12.625" style="124" customWidth="1"/>
    <col min="7" max="7" width="14.125" style="124" customWidth="1"/>
    <col min="8" max="8" width="27.75" style="125" customWidth="1" collapsed="1"/>
    <col min="9" max="16384" width="13.375" style="62"/>
  </cols>
  <sheetData>
    <row r="1" spans="1:8" ht="15" customHeight="1" x14ac:dyDescent="0.15">
      <c r="A1" s="57"/>
      <c r="B1" s="57" t="s">
        <v>53</v>
      </c>
      <c r="C1" s="57" t="s">
        <v>54</v>
      </c>
      <c r="D1" s="58" t="s">
        <v>55</v>
      </c>
      <c r="E1" s="59" t="s">
        <v>56</v>
      </c>
      <c r="F1" s="59" t="s">
        <v>57</v>
      </c>
      <c r="G1" s="59" t="s">
        <v>58</v>
      </c>
      <c r="H1" s="60" t="s">
        <v>59</v>
      </c>
    </row>
    <row r="2" spans="1:8" ht="15" customHeight="1" x14ac:dyDescent="0.15">
      <c r="A2" s="63"/>
      <c r="B2" s="64" t="str">
        <f>IF(直工内訳Aa!C10="","",+直工内訳Aa!C10)</f>
        <v>5RF（階段室屋根）</v>
      </c>
      <c r="C2" s="65"/>
      <c r="D2" s="66"/>
      <c r="E2" s="67"/>
      <c r="F2" s="68"/>
      <c r="G2" s="68"/>
      <c r="H2" s="69"/>
    </row>
    <row r="3" spans="1:8" ht="15" customHeight="1" x14ac:dyDescent="0.15">
      <c r="A3" s="72">
        <f>+直工内訳Aa!B11</f>
        <v>3</v>
      </c>
      <c r="B3" s="73" t="str">
        <f>+直工内訳Aa!C11</f>
        <v>屋根防水改修工事</v>
      </c>
      <c r="C3" s="74"/>
      <c r="D3" s="75"/>
      <c r="E3" s="76"/>
      <c r="F3" s="77"/>
      <c r="G3" s="77"/>
      <c r="H3" s="79"/>
    </row>
    <row r="4" spans="1:8" ht="15" customHeight="1" x14ac:dyDescent="0.15">
      <c r="A4" s="80"/>
      <c r="B4" s="19"/>
      <c r="C4" s="81"/>
      <c r="D4" s="82"/>
      <c r="E4" s="83" t="str">
        <f>IF(ISBLANK(D4)=0,E5,"")</f>
        <v/>
      </c>
      <c r="F4" s="84"/>
      <c r="G4" s="85"/>
      <c r="H4" s="11"/>
    </row>
    <row r="5" spans="1:8" ht="15" customHeight="1" x14ac:dyDescent="0.15">
      <c r="A5" s="88"/>
      <c r="B5" s="20" t="s">
        <v>110</v>
      </c>
      <c r="C5" s="89"/>
      <c r="D5" s="14"/>
      <c r="E5" s="90"/>
      <c r="F5" s="91"/>
      <c r="G5" s="92"/>
      <c r="H5" s="12"/>
    </row>
    <row r="6" spans="1:8" ht="15" customHeight="1" x14ac:dyDescent="0.15">
      <c r="A6" s="80"/>
      <c r="B6" s="19" t="s">
        <v>111</v>
      </c>
      <c r="C6" s="81" t="s">
        <v>112</v>
      </c>
      <c r="D6" s="82"/>
      <c r="E6" s="83" t="str">
        <f>IF(ISBLANK(D6)=0,E7,"")</f>
        <v/>
      </c>
      <c r="F6" s="84"/>
      <c r="G6" s="85"/>
      <c r="H6" s="11"/>
    </row>
    <row r="7" spans="1:8" ht="15" customHeight="1" x14ac:dyDescent="0.15">
      <c r="A7" s="88"/>
      <c r="B7" s="20" t="s">
        <v>113</v>
      </c>
      <c r="C7" s="89" t="s">
        <v>114</v>
      </c>
      <c r="D7" s="14">
        <v>75.599999999999994</v>
      </c>
      <c r="E7" s="90" t="s">
        <v>115</v>
      </c>
      <c r="F7" s="91"/>
      <c r="G7" s="92"/>
      <c r="H7" s="12"/>
    </row>
    <row r="8" spans="1:8" ht="15" customHeight="1" x14ac:dyDescent="0.15">
      <c r="A8" s="80"/>
      <c r="B8" s="19" t="s">
        <v>111</v>
      </c>
      <c r="C8" s="6" t="s">
        <v>116</v>
      </c>
      <c r="D8" s="94"/>
      <c r="E8" s="83" t="str">
        <f>IF(ISBLANK(D8)=0,E9,"")</f>
        <v/>
      </c>
      <c r="F8" s="84"/>
      <c r="G8" s="85"/>
      <c r="H8" s="11"/>
    </row>
    <row r="9" spans="1:8" ht="15" customHeight="1" x14ac:dyDescent="0.15">
      <c r="A9" s="88"/>
      <c r="B9" s="20" t="s">
        <v>117</v>
      </c>
      <c r="C9" s="5" t="s">
        <v>118</v>
      </c>
      <c r="D9" s="95">
        <v>75.599999999999994</v>
      </c>
      <c r="E9" s="90" t="s">
        <v>115</v>
      </c>
      <c r="F9" s="91"/>
      <c r="G9" s="92"/>
      <c r="H9" s="12"/>
    </row>
    <row r="10" spans="1:8" ht="15" customHeight="1" x14ac:dyDescent="0.15">
      <c r="A10" s="80"/>
      <c r="B10" s="19"/>
      <c r="C10" s="6"/>
      <c r="D10" s="94"/>
      <c r="E10" s="83" t="str">
        <f>IF(ISBLANK(D10)=0,E11,"")</f>
        <v/>
      </c>
      <c r="F10" s="84"/>
      <c r="G10" s="85"/>
      <c r="H10" s="11"/>
    </row>
    <row r="11" spans="1:8" ht="15" customHeight="1" x14ac:dyDescent="0.15">
      <c r="A11" s="88"/>
      <c r="B11" s="20" t="s">
        <v>119</v>
      </c>
      <c r="C11" s="5" t="s">
        <v>120</v>
      </c>
      <c r="D11" s="95">
        <v>2</v>
      </c>
      <c r="E11" s="90" t="s">
        <v>121</v>
      </c>
      <c r="F11" s="91"/>
      <c r="G11" s="92"/>
      <c r="H11" s="12"/>
    </row>
    <row r="12" spans="1:8" ht="15" customHeight="1" x14ac:dyDescent="0.15">
      <c r="A12" s="80"/>
      <c r="B12" s="19"/>
      <c r="C12" s="6"/>
      <c r="D12" s="94"/>
      <c r="E12" s="83" t="str">
        <f>IF(ISBLANK(D12)=0,E13,"")</f>
        <v/>
      </c>
      <c r="F12" s="84"/>
      <c r="G12" s="85"/>
      <c r="H12" s="11"/>
    </row>
    <row r="13" spans="1:8" ht="15" customHeight="1" x14ac:dyDescent="0.15">
      <c r="A13" s="88"/>
      <c r="B13" s="20" t="s">
        <v>122</v>
      </c>
      <c r="C13" s="5"/>
      <c r="D13" s="95"/>
      <c r="E13" s="90"/>
      <c r="F13" s="91"/>
      <c r="G13" s="92"/>
      <c r="H13" s="12"/>
    </row>
    <row r="14" spans="1:8" ht="15" customHeight="1" x14ac:dyDescent="0.15">
      <c r="A14" s="80"/>
      <c r="B14" s="19" t="s">
        <v>135</v>
      </c>
      <c r="C14" s="6" t="s">
        <v>124</v>
      </c>
      <c r="D14" s="82"/>
      <c r="E14" s="83" t="str">
        <f>IF(ISBLANK(D14)=0,E15,"")</f>
        <v/>
      </c>
      <c r="F14" s="84"/>
      <c r="G14" s="85"/>
      <c r="H14" s="11"/>
    </row>
    <row r="15" spans="1:8" ht="15" customHeight="1" x14ac:dyDescent="0.15">
      <c r="A15" s="88"/>
      <c r="B15" s="20" t="s">
        <v>125</v>
      </c>
      <c r="C15" s="20" t="s">
        <v>126</v>
      </c>
      <c r="D15" s="14">
        <v>60.9</v>
      </c>
      <c r="E15" s="90" t="s">
        <v>115</v>
      </c>
      <c r="F15" s="91"/>
      <c r="G15" s="92"/>
      <c r="H15" s="12"/>
    </row>
    <row r="16" spans="1:8" ht="15" customHeight="1" x14ac:dyDescent="0.15">
      <c r="A16" s="80"/>
      <c r="B16" s="19" t="s">
        <v>127</v>
      </c>
      <c r="C16" s="6" t="s">
        <v>124</v>
      </c>
      <c r="D16" s="82"/>
      <c r="E16" s="83" t="str">
        <f>IF(ISBLANK(D16)=0,E17,"")</f>
        <v/>
      </c>
      <c r="F16" s="84"/>
      <c r="G16" s="85"/>
      <c r="H16" s="11"/>
    </row>
    <row r="17" spans="1:8" ht="15" customHeight="1" x14ac:dyDescent="0.15">
      <c r="A17" s="88"/>
      <c r="B17" s="20" t="s">
        <v>125</v>
      </c>
      <c r="C17" s="20" t="s">
        <v>126</v>
      </c>
      <c r="D17" s="14">
        <v>14.7</v>
      </c>
      <c r="E17" s="90" t="s">
        <v>115</v>
      </c>
      <c r="F17" s="91"/>
      <c r="G17" s="92"/>
      <c r="H17" s="12"/>
    </row>
    <row r="18" spans="1:8" ht="15" customHeight="1" x14ac:dyDescent="0.15">
      <c r="A18" s="80"/>
      <c r="B18" s="19"/>
      <c r="C18" s="6" t="s">
        <v>130</v>
      </c>
      <c r="D18" s="82"/>
      <c r="E18" s="83" t="str">
        <f>IF(ISBLANK(D18)=0,E19,"")</f>
        <v/>
      </c>
      <c r="F18" s="84"/>
      <c r="G18" s="85"/>
      <c r="H18" s="11"/>
    </row>
    <row r="19" spans="1:8" ht="15" customHeight="1" x14ac:dyDescent="0.15">
      <c r="A19" s="88"/>
      <c r="B19" s="20" t="s">
        <v>128</v>
      </c>
      <c r="C19" s="5" t="s">
        <v>131</v>
      </c>
      <c r="D19" s="14">
        <v>5</v>
      </c>
      <c r="E19" s="90" t="s">
        <v>121</v>
      </c>
      <c r="F19" s="91"/>
      <c r="G19" s="92"/>
      <c r="H19" s="12"/>
    </row>
    <row r="20" spans="1:8" ht="15" customHeight="1" x14ac:dyDescent="0.15">
      <c r="A20" s="80"/>
      <c r="B20" s="19"/>
      <c r="C20" s="6" t="s">
        <v>130</v>
      </c>
      <c r="D20" s="82"/>
      <c r="E20" s="83" t="str">
        <f>IF(ISBLANK(D20)=0,E21,"")</f>
        <v/>
      </c>
      <c r="F20" s="84"/>
      <c r="G20" s="85"/>
      <c r="H20" s="11"/>
    </row>
    <row r="21" spans="1:8" ht="15" customHeight="1" x14ac:dyDescent="0.15">
      <c r="A21" s="88"/>
      <c r="B21" s="20" t="s">
        <v>128</v>
      </c>
      <c r="C21" s="5" t="s">
        <v>136</v>
      </c>
      <c r="D21" s="14">
        <v>1</v>
      </c>
      <c r="E21" s="90" t="s">
        <v>121</v>
      </c>
      <c r="F21" s="91"/>
      <c r="G21" s="92"/>
      <c r="H21" s="12"/>
    </row>
    <row r="22" spans="1:8" ht="15" customHeight="1" x14ac:dyDescent="0.15">
      <c r="A22" s="63"/>
      <c r="B22" s="18"/>
      <c r="C22" s="19" t="s">
        <v>137</v>
      </c>
      <c r="D22" s="82"/>
      <c r="E22" s="83" t="str">
        <f>IF(ISBLANK(D22)=0,E23,"")</f>
        <v/>
      </c>
      <c r="F22" s="96"/>
      <c r="G22" s="97"/>
      <c r="H22" s="11"/>
    </row>
    <row r="23" spans="1:8" ht="15" customHeight="1" x14ac:dyDescent="0.15">
      <c r="A23" s="72"/>
      <c r="B23" s="20" t="s">
        <v>128</v>
      </c>
      <c r="C23" s="20" t="s">
        <v>138</v>
      </c>
      <c r="D23" s="14">
        <v>2</v>
      </c>
      <c r="E23" s="90" t="s">
        <v>121</v>
      </c>
      <c r="F23" s="98"/>
      <c r="G23" s="99"/>
      <c r="H23" s="12"/>
    </row>
    <row r="24" spans="1:8" ht="15" customHeight="1" x14ac:dyDescent="0.15">
      <c r="A24" s="63"/>
      <c r="B24" s="21"/>
      <c r="C24" s="16"/>
      <c r="D24" s="82"/>
      <c r="E24" s="83" t="str">
        <f>IF(ISBLANK(D24)=0,E25,"")</f>
        <v/>
      </c>
      <c r="F24" s="96"/>
      <c r="G24" s="97"/>
      <c r="H24" s="11"/>
    </row>
    <row r="25" spans="1:8" ht="15" customHeight="1" x14ac:dyDescent="0.15">
      <c r="A25" s="72"/>
      <c r="B25" s="20" t="s">
        <v>132</v>
      </c>
      <c r="C25" s="5"/>
      <c r="D25" s="14"/>
      <c r="E25" s="90"/>
      <c r="F25" s="98"/>
      <c r="G25" s="99"/>
      <c r="H25" s="12"/>
    </row>
    <row r="26" spans="1:8" ht="15" customHeight="1" x14ac:dyDescent="0.15">
      <c r="A26" s="63"/>
      <c r="B26" s="19"/>
      <c r="C26" s="81"/>
      <c r="D26" s="82"/>
      <c r="E26" s="83" t="str">
        <f>IF(ISBLANK(D26)=0,E27,"")</f>
        <v/>
      </c>
      <c r="F26" s="96"/>
      <c r="G26" s="97"/>
      <c r="H26" s="11"/>
    </row>
    <row r="27" spans="1:8" ht="15" customHeight="1" x14ac:dyDescent="0.15">
      <c r="A27" s="72"/>
      <c r="B27" s="20" t="s">
        <v>133</v>
      </c>
      <c r="C27" s="89" t="s">
        <v>134</v>
      </c>
      <c r="D27" s="14">
        <v>2</v>
      </c>
      <c r="E27" s="90" t="s">
        <v>121</v>
      </c>
      <c r="F27" s="98"/>
      <c r="G27" s="99"/>
      <c r="H27" s="12"/>
    </row>
    <row r="28" spans="1:8" ht="15" customHeight="1" x14ac:dyDescent="0.15">
      <c r="A28" s="100"/>
      <c r="B28" s="18"/>
      <c r="C28" s="19"/>
      <c r="D28" s="103"/>
      <c r="E28" s="104" t="str">
        <f t="shared" ref="E28" si="0">IF(ISBLANK(D28)=0,E29,"")</f>
        <v/>
      </c>
      <c r="F28" s="105"/>
      <c r="G28" s="106"/>
      <c r="H28" s="13"/>
    </row>
    <row r="29" spans="1:8" ht="15" customHeight="1" x14ac:dyDescent="0.15">
      <c r="A29" s="72"/>
      <c r="B29" s="22"/>
      <c r="C29" s="20"/>
      <c r="D29" s="14"/>
      <c r="E29" s="90"/>
      <c r="F29" s="98"/>
      <c r="G29" s="99"/>
      <c r="H29" s="12"/>
    </row>
    <row r="30" spans="1:8" ht="15" customHeight="1" x14ac:dyDescent="0.15">
      <c r="A30" s="100"/>
      <c r="B30" s="21"/>
      <c r="C30" s="16"/>
      <c r="D30" s="103"/>
      <c r="E30" s="104" t="str">
        <f t="shared" ref="E30" si="1">IF(ISBLANK(D30)=0,E31,"")</f>
        <v/>
      </c>
      <c r="F30" s="105"/>
      <c r="G30" s="106"/>
      <c r="H30" s="13"/>
    </row>
    <row r="31" spans="1:8" ht="15" customHeight="1" x14ac:dyDescent="0.15">
      <c r="A31" s="72"/>
      <c r="B31" s="23"/>
      <c r="C31" s="17"/>
      <c r="D31" s="14"/>
      <c r="E31" s="90"/>
      <c r="F31" s="98"/>
      <c r="G31" s="99"/>
      <c r="H31" s="12"/>
    </row>
    <row r="32" spans="1:8" ht="15" customHeight="1" x14ac:dyDescent="0.15">
      <c r="A32" s="100"/>
      <c r="B32" s="21"/>
      <c r="C32" s="19"/>
      <c r="D32" s="103"/>
      <c r="E32" s="104" t="str">
        <f t="shared" ref="E32" si="2">IF(ISBLANK(D32)=0,E33,"")</f>
        <v/>
      </c>
      <c r="F32" s="105"/>
      <c r="G32" s="106"/>
      <c r="H32" s="13"/>
    </row>
    <row r="33" spans="1:8" ht="15" customHeight="1" x14ac:dyDescent="0.15">
      <c r="A33" s="72"/>
      <c r="B33" s="23"/>
      <c r="C33" s="20"/>
      <c r="D33" s="14"/>
      <c r="E33" s="90"/>
      <c r="F33" s="98"/>
      <c r="G33" s="99"/>
      <c r="H33" s="12"/>
    </row>
    <row r="34" spans="1:8" ht="15" customHeight="1" x14ac:dyDescent="0.15">
      <c r="A34" s="63"/>
      <c r="B34" s="18"/>
      <c r="C34" s="19"/>
      <c r="D34" s="82"/>
      <c r="E34" s="83" t="str">
        <f>IF(ISBLANK(D34)=0,E35,"")</f>
        <v/>
      </c>
      <c r="F34" s="96"/>
      <c r="G34" s="97"/>
      <c r="H34" s="11"/>
    </row>
    <row r="35" spans="1:8" ht="15" customHeight="1" x14ac:dyDescent="0.15">
      <c r="A35" s="72"/>
      <c r="B35" s="24"/>
      <c r="C35" s="20"/>
      <c r="D35" s="14"/>
      <c r="E35" s="90"/>
      <c r="F35" s="98"/>
      <c r="G35" s="99"/>
      <c r="H35" s="12"/>
    </row>
    <row r="36" spans="1:8" ht="15" customHeight="1" x14ac:dyDescent="0.15">
      <c r="A36" s="110"/>
      <c r="B36" s="111"/>
      <c r="C36" s="112"/>
      <c r="D36" s="113"/>
      <c r="E36" s="114"/>
      <c r="F36" s="115"/>
      <c r="G36" s="97"/>
      <c r="H36" s="116"/>
    </row>
    <row r="37" spans="1:8" ht="15" customHeight="1" x14ac:dyDescent="0.15">
      <c r="A37" s="117"/>
      <c r="B37" s="117" t="s">
        <v>83</v>
      </c>
      <c r="C37" s="118"/>
      <c r="D37" s="75"/>
      <c r="E37" s="76"/>
      <c r="F37" s="119"/>
      <c r="G37" s="99"/>
      <c r="H37" s="120"/>
    </row>
  </sheetData>
  <dataConsolidate/>
  <phoneticPr fontId="19"/>
  <printOptions horizontalCentered="1" verticalCentered="1"/>
  <pageMargins left="0.31496062992125984" right="0.31496062992125984" top="0.9055118110236221" bottom="0.31496062992125984" header="0.41" footer="0.11811023622047245"/>
  <pageSetup paperSize="9" fitToHeight="100" orientation="landscape" blackAndWhite="1" horizontalDpi="300" verticalDpi="300" r:id="rId1"/>
  <headerFooter alignWithMargins="0">
    <oddHeader>&amp;R&amp;UＮｏ．&amp;P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工事設計書</vt:lpstr>
      <vt:lpstr>工事価格書</vt:lpstr>
      <vt:lpstr>直工内訳Aa</vt:lpstr>
      <vt:lpstr>共通仮設内訳Ba</vt:lpstr>
      <vt:lpstr>現場管理内訳Bb</vt:lpstr>
      <vt:lpstr>一般管理等内訳Bc</vt:lpstr>
      <vt:lpstr>Aa01</vt:lpstr>
      <vt:lpstr>Aa02</vt:lpstr>
      <vt:lpstr>Aa03</vt:lpstr>
      <vt:lpstr>Aa04</vt:lpstr>
      <vt:lpstr>Aa05</vt:lpstr>
      <vt:lpstr>'Aa01'!Print_Area</vt:lpstr>
      <vt:lpstr>'Aa02'!Print_Area</vt:lpstr>
      <vt:lpstr>'Aa03'!Print_Area</vt:lpstr>
      <vt:lpstr>'Aa04'!Print_Area</vt:lpstr>
      <vt:lpstr>'Aa05'!Print_Area</vt:lpstr>
      <vt:lpstr>一般管理等内訳Bc!Print_Area</vt:lpstr>
      <vt:lpstr>共通仮設内訳Ba!Print_Area</vt:lpstr>
      <vt:lpstr>現場管理内訳Bb!Print_Area</vt:lpstr>
      <vt:lpstr>工事価格書!Print_Area</vt:lpstr>
      <vt:lpstr>工事設計書!Print_Area</vt:lpstr>
      <vt:lpstr>直工内訳Aa!Print_Area</vt:lpstr>
      <vt:lpstr>'Aa01'!Print_Titles</vt:lpstr>
      <vt:lpstr>'Aa02'!Print_Titles</vt:lpstr>
      <vt:lpstr>'Aa03'!Print_Titles</vt:lpstr>
      <vt:lpstr>'Aa04'!Print_Titles</vt:lpstr>
      <vt:lpstr>'Aa05'!Print_Titles</vt:lpstr>
      <vt:lpstr>共通仮設内訳Ba!Print_Titles</vt:lpstr>
      <vt:lpstr>現場管理内訳Bb!Print_Titles</vt:lpstr>
      <vt:lpstr>直工内訳Aa!Print_Titles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深貝 健人</dc:creator>
  <cp:lastModifiedBy>塩崎 竜哉</cp:lastModifiedBy>
  <dcterms:created xsi:type="dcterms:W3CDTF">2025-07-09T03:53:02Z</dcterms:created>
  <dcterms:modified xsi:type="dcterms:W3CDTF">2025-07-18T00:13:56Z</dcterms:modified>
</cp:coreProperties>
</file>