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definedNames>
    <definedName name="_xlnm.Print_Area" localSheetId="1">Sheet2!$A$1:$J$32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2" l="1"/>
  <c r="D20" i="2" l="1"/>
  <c r="E20" i="2" l="1"/>
  <c r="E21" i="2" l="1"/>
  <c r="G17" i="2" l="1"/>
  <c r="G16" i="2"/>
  <c r="F20" i="2"/>
  <c r="F21" i="2"/>
  <c r="F22" i="2"/>
  <c r="F23" i="2"/>
  <c r="F24" i="2"/>
  <c r="F28" i="2"/>
  <c r="F17" i="2"/>
  <c r="F26" i="2" s="1"/>
  <c r="F27" i="2" s="1"/>
  <c r="F16" i="2"/>
  <c r="D17" i="2"/>
  <c r="D16" i="2"/>
  <c r="F25" i="2" l="1"/>
  <c r="I21" i="2"/>
  <c r="H21" i="2"/>
  <c r="G21" i="2"/>
  <c r="D21" i="2"/>
  <c r="H16" i="2" l="1"/>
  <c r="H17" i="2"/>
  <c r="H26" i="2" s="1"/>
  <c r="H27" i="2" s="1"/>
  <c r="H20" i="2"/>
  <c r="H22" i="2"/>
  <c r="H23" i="2"/>
  <c r="H24" i="2"/>
  <c r="H28" i="2"/>
  <c r="E16" i="2"/>
  <c r="E17" i="2"/>
  <c r="E26" i="2" s="1"/>
  <c r="E27" i="2" s="1"/>
  <c r="E22" i="2"/>
  <c r="E23" i="2"/>
  <c r="E24" i="2"/>
  <c r="E28" i="2"/>
  <c r="H25" i="2" l="1"/>
  <c r="E25" i="2"/>
  <c r="E138" i="2"/>
  <c r="E134" i="2"/>
  <c r="E133" i="2"/>
  <c r="E132" i="2"/>
  <c r="E131" i="2"/>
  <c r="E130" i="2"/>
  <c r="E135" i="2" s="1"/>
  <c r="E129" i="2"/>
  <c r="E136" i="2" s="1"/>
  <c r="E137" i="2" s="1"/>
  <c r="E128" i="2"/>
  <c r="E102" i="2"/>
  <c r="E98" i="2"/>
  <c r="E97" i="2"/>
  <c r="E96" i="2"/>
  <c r="E95" i="2"/>
  <c r="E94" i="2"/>
  <c r="E99" i="2" s="1"/>
  <c r="E93" i="2"/>
  <c r="E100" i="2" s="1"/>
  <c r="E101" i="2" s="1"/>
  <c r="E92" i="2"/>
  <c r="E65" i="2"/>
  <c r="E61" i="2"/>
  <c r="E60" i="2"/>
  <c r="E59" i="2"/>
  <c r="E58" i="2"/>
  <c r="E57" i="2"/>
  <c r="E62" i="2" s="1"/>
  <c r="E56" i="2"/>
  <c r="E63" i="2" s="1"/>
  <c r="E64" i="2" s="1"/>
  <c r="E55" i="2"/>
  <c r="J18" i="2" l="1"/>
  <c r="J19" i="2"/>
  <c r="D22" i="2"/>
  <c r="D23" i="2"/>
  <c r="I22" i="2"/>
  <c r="I23" i="2"/>
  <c r="G23" i="2"/>
  <c r="G22" i="2"/>
  <c r="J138" i="2" l="1"/>
  <c r="I138" i="2"/>
  <c r="H138" i="2"/>
  <c r="G138" i="2"/>
  <c r="D138" i="2"/>
  <c r="J134" i="2"/>
  <c r="I134" i="2"/>
  <c r="H134" i="2"/>
  <c r="G134" i="2"/>
  <c r="D134" i="2"/>
  <c r="J133" i="2"/>
  <c r="I133" i="2"/>
  <c r="H133" i="2"/>
  <c r="G133" i="2"/>
  <c r="D133" i="2"/>
  <c r="J132" i="2"/>
  <c r="I132" i="2"/>
  <c r="H132" i="2"/>
  <c r="G132" i="2"/>
  <c r="D132" i="2"/>
  <c r="J131" i="2"/>
  <c r="I131" i="2"/>
  <c r="H131" i="2"/>
  <c r="G131" i="2"/>
  <c r="D131" i="2"/>
  <c r="J130" i="2"/>
  <c r="I130" i="2"/>
  <c r="I135" i="2" s="1"/>
  <c r="H130" i="2"/>
  <c r="G130" i="2"/>
  <c r="G135" i="2" s="1"/>
  <c r="D130" i="2"/>
  <c r="D135" i="2" s="1"/>
  <c r="J129" i="2"/>
  <c r="J136" i="2" s="1"/>
  <c r="J137" i="2" s="1"/>
  <c r="I129" i="2"/>
  <c r="I136" i="2" s="1"/>
  <c r="I137" i="2" s="1"/>
  <c r="H129" i="2"/>
  <c r="H136" i="2" s="1"/>
  <c r="H137" i="2" s="1"/>
  <c r="G129" i="2"/>
  <c r="G136" i="2" s="1"/>
  <c r="G137" i="2" s="1"/>
  <c r="D129" i="2"/>
  <c r="J128" i="2"/>
  <c r="I128" i="2"/>
  <c r="H128" i="2"/>
  <c r="G128" i="2"/>
  <c r="D128" i="2"/>
  <c r="K121" i="2"/>
  <c r="J102" i="2"/>
  <c r="I102" i="2"/>
  <c r="H102" i="2"/>
  <c r="G102" i="2"/>
  <c r="D102" i="2"/>
  <c r="J98" i="2"/>
  <c r="I98" i="2"/>
  <c r="H98" i="2"/>
  <c r="G98" i="2"/>
  <c r="D98" i="2"/>
  <c r="J97" i="2"/>
  <c r="I97" i="2"/>
  <c r="H97" i="2"/>
  <c r="G97" i="2"/>
  <c r="D97" i="2"/>
  <c r="J96" i="2"/>
  <c r="I96" i="2"/>
  <c r="H96" i="2"/>
  <c r="G96" i="2"/>
  <c r="D96" i="2"/>
  <c r="J95" i="2"/>
  <c r="I95" i="2"/>
  <c r="H95" i="2"/>
  <c r="G95" i="2"/>
  <c r="D95" i="2"/>
  <c r="J94" i="2"/>
  <c r="J99" i="2" s="1"/>
  <c r="I94" i="2"/>
  <c r="H94" i="2"/>
  <c r="H99" i="2" s="1"/>
  <c r="G94" i="2"/>
  <c r="G99" i="2" s="1"/>
  <c r="D94" i="2"/>
  <c r="J93" i="2"/>
  <c r="J100" i="2" s="1"/>
  <c r="J101" i="2" s="1"/>
  <c r="I93" i="2"/>
  <c r="I100" i="2" s="1"/>
  <c r="I101" i="2" s="1"/>
  <c r="H93" i="2"/>
  <c r="H100" i="2" s="1"/>
  <c r="H101" i="2" s="1"/>
  <c r="G93" i="2"/>
  <c r="G100" i="2" s="1"/>
  <c r="G101" i="2" s="1"/>
  <c r="D93" i="2"/>
  <c r="J92" i="2"/>
  <c r="I92" i="2"/>
  <c r="H92" i="2"/>
  <c r="G92" i="2"/>
  <c r="D92" i="2"/>
  <c r="K85" i="2"/>
  <c r="J65" i="2"/>
  <c r="I65" i="2"/>
  <c r="H65" i="2"/>
  <c r="G65" i="2"/>
  <c r="D65" i="2"/>
  <c r="J61" i="2"/>
  <c r="I61" i="2"/>
  <c r="H61" i="2"/>
  <c r="G61" i="2"/>
  <c r="D61" i="2"/>
  <c r="J60" i="2"/>
  <c r="I60" i="2"/>
  <c r="H60" i="2"/>
  <c r="G60" i="2"/>
  <c r="D60" i="2"/>
  <c r="J59" i="2"/>
  <c r="I59" i="2"/>
  <c r="H59" i="2"/>
  <c r="G59" i="2"/>
  <c r="D59" i="2"/>
  <c r="J58" i="2"/>
  <c r="I58" i="2"/>
  <c r="H58" i="2"/>
  <c r="G58" i="2"/>
  <c r="D58" i="2"/>
  <c r="J57" i="2"/>
  <c r="J62" i="2" s="1"/>
  <c r="I57" i="2"/>
  <c r="I62" i="2" s="1"/>
  <c r="H57" i="2"/>
  <c r="G57" i="2"/>
  <c r="G62" i="2" s="1"/>
  <c r="D57" i="2"/>
  <c r="J56" i="2"/>
  <c r="J63" i="2" s="1"/>
  <c r="J64" i="2" s="1"/>
  <c r="I56" i="2"/>
  <c r="I63" i="2" s="1"/>
  <c r="I64" i="2" s="1"/>
  <c r="H56" i="2"/>
  <c r="H63" i="2" s="1"/>
  <c r="H64" i="2" s="1"/>
  <c r="G56" i="2"/>
  <c r="G63" i="2" s="1"/>
  <c r="G64" i="2" s="1"/>
  <c r="D56" i="2"/>
  <c r="J55" i="2"/>
  <c r="I55" i="2"/>
  <c r="H55" i="2"/>
  <c r="G55" i="2"/>
  <c r="D55" i="2"/>
  <c r="K48" i="2"/>
  <c r="K9" i="2" s="1"/>
  <c r="H62" i="2" l="1"/>
  <c r="K138" i="2"/>
  <c r="I99" i="2"/>
  <c r="H135" i="2"/>
  <c r="J135" i="2"/>
  <c r="K102" i="2"/>
  <c r="K128" i="2"/>
  <c r="K129" i="2"/>
  <c r="K130" i="2"/>
  <c r="K131" i="2"/>
  <c r="K132" i="2"/>
  <c r="K133" i="2"/>
  <c r="K134" i="2"/>
  <c r="D136" i="2"/>
  <c r="K92" i="2"/>
  <c r="K93" i="2"/>
  <c r="K94" i="2"/>
  <c r="K95" i="2"/>
  <c r="K96" i="2"/>
  <c r="K97" i="2"/>
  <c r="K98" i="2"/>
  <c r="D99" i="2"/>
  <c r="K99" i="2" s="1"/>
  <c r="D100" i="2"/>
  <c r="K65" i="2"/>
  <c r="K55" i="2"/>
  <c r="K56" i="2"/>
  <c r="K57" i="2"/>
  <c r="K18" i="2" s="1"/>
  <c r="D6" i="1" s="1"/>
  <c r="K58" i="2"/>
  <c r="K59" i="2"/>
  <c r="K60" i="2"/>
  <c r="K61" i="2"/>
  <c r="D62" i="2"/>
  <c r="K62" i="2" s="1"/>
  <c r="D63" i="2"/>
  <c r="D24" i="2"/>
  <c r="K19" i="2" l="1"/>
  <c r="D7" i="1" s="1"/>
  <c r="K135" i="2"/>
  <c r="D25" i="2"/>
  <c r="D137" i="2"/>
  <c r="K137" i="2" s="1"/>
  <c r="K136" i="2"/>
  <c r="D101" i="2"/>
  <c r="K101" i="2" s="1"/>
  <c r="K100" i="2"/>
  <c r="D64" i="2"/>
  <c r="K64" i="2" s="1"/>
  <c r="K63" i="2"/>
  <c r="I16" i="2" l="1"/>
  <c r="I17" i="2"/>
  <c r="I26" i="2" s="1"/>
  <c r="I27" i="2" s="1"/>
  <c r="G20" i="2"/>
  <c r="I20" i="2"/>
  <c r="G24" i="2"/>
  <c r="I24" i="2"/>
  <c r="G28" i="2"/>
  <c r="I28" i="2"/>
  <c r="D28" i="2"/>
  <c r="D26" i="2"/>
  <c r="D27" i="2" s="1"/>
  <c r="J22" i="2" l="1"/>
  <c r="K22" i="2" s="1"/>
  <c r="D10" i="1" s="1"/>
  <c r="J20" i="2"/>
  <c r="K20" i="2" s="1"/>
  <c r="D8" i="1" s="1"/>
  <c r="J24" i="2"/>
  <c r="K24" i="2" s="1"/>
  <c r="D12" i="1" s="1"/>
  <c r="J23" i="2"/>
  <c r="K23" i="2" s="1"/>
  <c r="D11" i="1" s="1"/>
  <c r="J21" i="2"/>
  <c r="K21" i="2" s="1"/>
  <c r="D9" i="1" s="1"/>
  <c r="J16" i="2"/>
  <c r="K16" i="2" s="1"/>
  <c r="D4" i="1" s="1"/>
  <c r="J28" i="2"/>
  <c r="K28" i="2" s="1"/>
  <c r="D16" i="1" s="1"/>
  <c r="J17" i="2"/>
  <c r="K17" i="2" s="1"/>
  <c r="D5" i="1" s="1"/>
  <c r="G26" i="2"/>
  <c r="G27" i="2" s="1"/>
  <c r="G25" i="2"/>
  <c r="I25" i="2"/>
  <c r="J25" i="2" l="1"/>
  <c r="K25" i="2" s="1"/>
  <c r="D13" i="1" s="1"/>
  <c r="J26" i="2"/>
  <c r="K26" i="2" s="1"/>
  <c r="D14" i="1" s="1"/>
  <c r="J27" i="2" l="1"/>
  <c r="K27" i="2" s="1"/>
  <c r="D15" i="1" s="1"/>
</calcChain>
</file>

<file path=xl/sharedStrings.xml><?xml version="1.0" encoding="utf-8"?>
<sst xmlns="http://schemas.openxmlformats.org/spreadsheetml/2006/main" count="283" uniqueCount="61">
  <si>
    <t>数　量　総　括　表</t>
    <rPh sb="0" eb="1">
      <t>カズ</t>
    </rPh>
    <rPh sb="2" eb="3">
      <t>リョウ</t>
    </rPh>
    <rPh sb="4" eb="5">
      <t>ソウ</t>
    </rPh>
    <rPh sb="6" eb="7">
      <t>カツ</t>
    </rPh>
    <rPh sb="8" eb="9">
      <t>オモテ</t>
    </rPh>
    <phoneticPr fontId="1"/>
  </si>
  <si>
    <t>名称</t>
    <rPh sb="0" eb="2">
      <t>メイショウ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</si>
  <si>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</si>
  <si>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</si>
  <si>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</si>
  <si>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</si>
  <si>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土工</t>
    <rPh sb="0" eb="2">
      <t>ドコウ</t>
    </rPh>
    <phoneticPr fontId="1"/>
  </si>
  <si>
    <t>舗装版切断</t>
    <rPh sb="0" eb="2">
      <t>ホソウ</t>
    </rPh>
    <rPh sb="2" eb="3">
      <t>バン</t>
    </rPh>
    <rPh sb="3" eb="5">
      <t>セツダン</t>
    </rPh>
    <phoneticPr fontId="1"/>
  </si>
  <si>
    <t>m</t>
    <phoneticPr fontId="1"/>
  </si>
  <si>
    <t>舗装版掘削積込</t>
    <rPh sb="0" eb="2">
      <t>ホソウ</t>
    </rPh>
    <rPh sb="2" eb="3">
      <t>バン</t>
    </rPh>
    <rPh sb="3" eb="5">
      <t>クッサク</t>
    </rPh>
    <rPh sb="5" eb="6">
      <t>ツ</t>
    </rPh>
    <rPh sb="6" eb="7">
      <t>コ</t>
    </rPh>
    <phoneticPr fontId="1"/>
  </si>
  <si>
    <t>t≦10cm</t>
    <phoneticPr fontId="1"/>
  </si>
  <si>
    <t>アスファルト舗装版　t≦15cm</t>
    <rPh sb="6" eb="8">
      <t>ホソウ</t>
    </rPh>
    <rPh sb="8" eb="9">
      <t>バン</t>
    </rPh>
    <phoneticPr fontId="1"/>
  </si>
  <si>
    <t>m2</t>
    <phoneticPr fontId="1"/>
  </si>
  <si>
    <t>m3</t>
  </si>
  <si>
    <t>m3</t>
    <phoneticPr fontId="1"/>
  </si>
  <si>
    <t>機械掘削積込</t>
    <rPh sb="0" eb="2">
      <t>キカイ</t>
    </rPh>
    <rPh sb="2" eb="4">
      <t>クッサク</t>
    </rPh>
    <rPh sb="4" eb="6">
      <t>ツミコミ</t>
    </rPh>
    <phoneticPr fontId="1"/>
  </si>
  <si>
    <t>埋戻し</t>
    <rPh sb="0" eb="2">
      <t>ウメモド</t>
    </rPh>
    <phoneticPr fontId="1"/>
  </si>
  <si>
    <t>管防護砂</t>
    <rPh sb="0" eb="1">
      <t>カン</t>
    </rPh>
    <rPh sb="1" eb="3">
      <t>ボウゴ</t>
    </rPh>
    <rPh sb="3" eb="4">
      <t>スナ</t>
    </rPh>
    <phoneticPr fontId="1"/>
  </si>
  <si>
    <t>砕石</t>
    <rPh sb="0" eb="2">
      <t>サイセキ</t>
    </rPh>
    <phoneticPr fontId="1"/>
  </si>
  <si>
    <t>発生土運搬</t>
    <rPh sb="0" eb="3">
      <t>ハッセイド</t>
    </rPh>
    <rPh sb="3" eb="5">
      <t>ウンパン</t>
    </rPh>
    <phoneticPr fontId="1"/>
  </si>
  <si>
    <t>As殻運搬</t>
    <rPh sb="2" eb="3">
      <t>ガラ</t>
    </rPh>
    <rPh sb="3" eb="5">
      <t>ウンパン</t>
    </rPh>
    <phoneticPr fontId="1"/>
  </si>
  <si>
    <t>処分費</t>
    <rPh sb="0" eb="2">
      <t>ショブン</t>
    </rPh>
    <rPh sb="2" eb="3">
      <t>ヒ</t>
    </rPh>
    <phoneticPr fontId="1"/>
  </si>
  <si>
    <t>アスファルト舗装工</t>
    <rPh sb="6" eb="8">
      <t>ホソウ</t>
    </rPh>
    <rPh sb="8" eb="9">
      <t>コウ</t>
    </rPh>
    <phoneticPr fontId="1"/>
  </si>
  <si>
    <t>t</t>
    <phoneticPr fontId="1"/>
  </si>
  <si>
    <t>t=5cm</t>
    <phoneticPr fontId="1"/>
  </si>
  <si>
    <t>土工計算書</t>
    <rPh sb="0" eb="2">
      <t>ドコウ</t>
    </rPh>
    <rPh sb="2" eb="5">
      <t>ケイサンショ</t>
    </rPh>
    <phoneticPr fontId="1"/>
  </si>
  <si>
    <t>路線</t>
    <rPh sb="0" eb="2">
      <t>ロセン</t>
    </rPh>
    <phoneticPr fontId="1"/>
  </si>
  <si>
    <t>口径</t>
    <rPh sb="0" eb="2">
      <t>コウケイ</t>
    </rPh>
    <phoneticPr fontId="1"/>
  </si>
  <si>
    <t>延長</t>
    <rPh sb="0" eb="2">
      <t>エンチョウ</t>
    </rPh>
    <phoneticPr fontId="1"/>
  </si>
  <si>
    <t>既設舗装厚</t>
    <rPh sb="0" eb="5">
      <t>キセツホソウアツ</t>
    </rPh>
    <phoneticPr fontId="1"/>
  </si>
  <si>
    <t>掘削</t>
    <rPh sb="0" eb="2">
      <t>クッサク</t>
    </rPh>
    <phoneticPr fontId="1"/>
  </si>
  <si>
    <t>仮復旧厚</t>
    <rPh sb="0" eb="1">
      <t>カリ</t>
    </rPh>
    <rPh sb="1" eb="3">
      <t>フッキュウ</t>
    </rPh>
    <rPh sb="3" eb="4">
      <t>アツ</t>
    </rPh>
    <phoneticPr fontId="1"/>
  </si>
  <si>
    <t>掘削幅</t>
    <rPh sb="0" eb="2">
      <t>クッサク</t>
    </rPh>
    <rPh sb="2" eb="3">
      <t>ハバ</t>
    </rPh>
    <phoneticPr fontId="1"/>
  </si>
  <si>
    <t>合計</t>
    <rPh sb="0" eb="2">
      <t>ゴウケイ</t>
    </rPh>
    <phoneticPr fontId="1"/>
  </si>
  <si>
    <t>As舗装版　t≦15cm</t>
    <rPh sb="2" eb="4">
      <t>ホソウ</t>
    </rPh>
    <rPh sb="4" eb="5">
      <t>バン</t>
    </rPh>
    <phoneticPr fontId="1"/>
  </si>
  <si>
    <t>掘削深</t>
    <rPh sb="0" eb="2">
      <t>クッサク</t>
    </rPh>
    <rPh sb="2" eb="3">
      <t>フカ</t>
    </rPh>
    <phoneticPr fontId="1"/>
  </si>
  <si>
    <t>土被り</t>
    <rPh sb="0" eb="1">
      <t>ツチ</t>
    </rPh>
    <rPh sb="1" eb="2">
      <t>ホンド</t>
    </rPh>
    <phoneticPr fontId="1"/>
  </si>
  <si>
    <t>管外径</t>
    <rPh sb="0" eb="1">
      <t>カン</t>
    </rPh>
    <rPh sb="1" eb="3">
      <t>ガイケイ</t>
    </rPh>
    <phoneticPr fontId="1"/>
  </si>
  <si>
    <t>基礎砂</t>
    <rPh sb="0" eb="2">
      <t>キソ</t>
    </rPh>
    <rPh sb="2" eb="3">
      <t>スナ</t>
    </rPh>
    <phoneticPr fontId="1"/>
  </si>
  <si>
    <t>保護砂</t>
    <rPh sb="0" eb="2">
      <t>ホゴ</t>
    </rPh>
    <rPh sb="2" eb="3">
      <t>スナ</t>
    </rPh>
    <phoneticPr fontId="1"/>
  </si>
  <si>
    <t>発生土</t>
    <rPh sb="0" eb="2">
      <t>ハッセイ</t>
    </rPh>
    <rPh sb="2" eb="3">
      <t>ド</t>
    </rPh>
    <phoneticPr fontId="1"/>
  </si>
  <si>
    <t>下層路盤</t>
    <rPh sb="0" eb="2">
      <t>カソウ</t>
    </rPh>
    <rPh sb="2" eb="4">
      <t>ロバン</t>
    </rPh>
    <phoneticPr fontId="1"/>
  </si>
  <si>
    <t>上層路盤</t>
    <rPh sb="0" eb="2">
      <t>ジョウソウ</t>
    </rPh>
    <rPh sb="2" eb="4">
      <t>ロバン</t>
    </rPh>
    <phoneticPr fontId="1"/>
  </si>
  <si>
    <t>RC-40</t>
    <phoneticPr fontId="1"/>
  </si>
  <si>
    <t>M-30</t>
    <phoneticPr fontId="1"/>
  </si>
  <si>
    <t>M-30</t>
    <phoneticPr fontId="1"/>
  </si>
  <si>
    <t>M－3０</t>
    <phoneticPr fontId="1"/>
  </si>
  <si>
    <t>下層路盤工</t>
    <rPh sb="0" eb="2">
      <t>カソウ</t>
    </rPh>
    <rPh sb="2" eb="5">
      <t>ロバンコウ</t>
    </rPh>
    <phoneticPr fontId="1"/>
  </si>
  <si>
    <t>上層路盤工</t>
    <rPh sb="0" eb="2">
      <t>ジョウソウ</t>
    </rPh>
    <rPh sb="2" eb="4">
      <t>ロバン</t>
    </rPh>
    <rPh sb="4" eb="5">
      <t>コウ</t>
    </rPh>
    <phoneticPr fontId="1"/>
  </si>
  <si>
    <t>小計</t>
    <rPh sb="0" eb="2">
      <t>ショウケイ</t>
    </rPh>
    <phoneticPr fontId="1"/>
  </si>
  <si>
    <t>As舗装版　t&gt;15cm</t>
    <rPh sb="2" eb="4">
      <t>ホソウ</t>
    </rPh>
    <rPh sb="4" eb="5">
      <t>バン</t>
    </rPh>
    <phoneticPr fontId="1"/>
  </si>
  <si>
    <t>t&gt;10cm</t>
    <phoneticPr fontId="1"/>
  </si>
  <si>
    <t>アスファルト舗装版　t&gt;15cm</t>
    <rPh sb="6" eb="8">
      <t>ホソウ</t>
    </rPh>
    <rPh sb="8" eb="9">
      <t>バン</t>
    </rPh>
    <phoneticPr fontId="1"/>
  </si>
  <si>
    <t>M－30</t>
    <phoneticPr fontId="1"/>
  </si>
  <si>
    <t>下層路盤</t>
    <phoneticPr fontId="1"/>
  </si>
  <si>
    <t>上層路盤</t>
    <phoneticPr fontId="1"/>
  </si>
  <si>
    <t>DIP100</t>
    <phoneticPr fontId="1"/>
  </si>
  <si>
    <t>国道歩道</t>
    <rPh sb="0" eb="2">
      <t>コクドウ</t>
    </rPh>
    <rPh sb="2" eb="4">
      <t>ホドウ</t>
    </rPh>
    <phoneticPr fontId="1"/>
  </si>
  <si>
    <t>4.2ｍ以下</t>
    <rPh sb="4" eb="6">
      <t>イカ</t>
    </rPh>
    <phoneticPr fontId="1"/>
  </si>
  <si>
    <t>7.8ｍ以下</t>
    <rPh sb="4" eb="6">
      <t>イカ</t>
    </rPh>
    <phoneticPr fontId="1"/>
  </si>
  <si>
    <t>12ｍ以下</t>
    <rPh sb="3" eb="5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</si>
</sst>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_ "/>
    <numFmt numFmtId="177" formatCode="0.0_ "/>
    <numFmt numFmtId="178" formatCode="0.00_ 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38" fontId="8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4" fillId="0" borderId="0" xfId="0" applyFont="1"/>
    <xf numFmtId="0" fontId="4" fillId="0" borderId="2" xfId="0" applyFont="1" applyBorder="1"/>
    <xf numFmtId="0" fontId="5" fillId="2" borderId="3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/>
    </xf>
    <xf numFmtId="176" fontId="4" fillId="3" borderId="2" xfId="0" applyNumberFormat="1" applyFont="1" applyFill="1" applyBorder="1"/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/>
    <xf numFmtId="178" fontId="4" fillId="0" borderId="2" xfId="0" applyNumberFormat="1" applyFont="1" applyBorder="1"/>
    <xf numFmtId="0" fontId="4" fillId="3" borderId="6" xfId="0" applyFont="1" applyFill="1" applyBorder="1" applyAlignment="1">
      <alignment horizontal="center"/>
    </xf>
    <xf numFmtId="177" fontId="4" fillId="0" borderId="2" xfId="0" applyNumberFormat="1" applyFont="1" applyBorder="1"/>
    <xf numFmtId="176" fontId="7" fillId="0" borderId="2" xfId="0" applyNumberFormat="1" applyFont="1" applyBorder="1"/>
    <xf numFmtId="0" fontId="4" fillId="4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/>
    </xf>
    <xf numFmtId="176" fontId="4" fillId="4" borderId="2" xfId="0" applyNumberFormat="1" applyFont="1" applyFill="1" applyBorder="1"/>
    <xf numFmtId="0" fontId="4" fillId="5" borderId="2" xfId="0" applyFont="1" applyFill="1" applyBorder="1"/>
    <xf numFmtId="0" fontId="4" fillId="5" borderId="2" xfId="0" applyFont="1" applyFill="1" applyBorder="1" applyAlignment="1">
      <alignment horizontal="center"/>
    </xf>
    <xf numFmtId="176" fontId="4" fillId="5" borderId="2" xfId="0" applyNumberFormat="1" applyFont="1" applyFill="1" applyBorder="1"/>
    <xf numFmtId="177" fontId="4" fillId="5" borderId="2" xfId="0" applyNumberFormat="1" applyFont="1" applyFill="1" applyBorder="1"/>
    <xf numFmtId="0" fontId="4" fillId="5" borderId="0" xfId="0" applyFont="1" applyFill="1"/>
    <xf numFmtId="0" fontId="4" fillId="3" borderId="5" xfId="0" applyFont="1" applyFill="1" applyBorder="1" applyAlignment="1">
      <alignment horizontal="center"/>
    </xf>
    <xf numFmtId="38" fontId="4" fillId="0" borderId="2" xfId="2" applyFont="1" applyBorder="1" applyAlignme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4" borderId="5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</cellXfs>
  <cellStyles count="3">
    <cellStyle name="桁区切り" xfId="2" builtinId="6"/>
    <cellStyle name="標準" xfId="0" builtinId="0"/>
    <cellStyle name="標準_管材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Zeros="0" tabSelected="1" workbookViewId="0">
      <selection sqref="A1:F1"/>
    </sheetView>
  </sheetViews>
  <sheetFormatPr defaultRowHeight="13.5" x14ac:dyDescent="0.15"/>
  <cols>
    <col min="1" max="1" width="5.5" style="1" bestFit="1" customWidth="1"/>
    <col min="2" max="2" width="20.5" style="1" bestFit="1" customWidth="1"/>
    <col min="3" max="3" width="30.5" style="1" bestFit="1" customWidth="1"/>
    <col min="4" max="4" width="7.625" style="1" customWidth="1"/>
    <col min="5" max="6" width="5.625" style="1" customWidth="1"/>
    <col min="7" max="16384" width="9" style="1"/>
  </cols>
  <sheetData>
    <row r="1" spans="1:6" ht="18.75" x14ac:dyDescent="0.2">
      <c r="A1" s="27" t="s">
        <v>0</v>
      </c>
      <c r="B1" s="27"/>
      <c r="C1" s="27"/>
      <c r="D1" s="27"/>
      <c r="E1" s="27"/>
      <c r="F1" s="27"/>
    </row>
    <row r="2" spans="1:6" x14ac:dyDescent="0.15">
      <c r="A2" s="2"/>
      <c r="B2" s="3" t="s">
        <v>1</v>
      </c>
      <c r="C2" s="4" t="s">
        <v>2</v>
      </c>
      <c r="D2" s="5" t="s">
        <v>3</v>
      </c>
      <c r="E2" s="5" t="s">
        <v>4</v>
      </c>
      <c r="F2" s="5" t="s">
        <v>5</v>
      </c>
    </row>
    <row r="3" spans="1:6" x14ac:dyDescent="0.15">
      <c r="A3" s="2" t="s">
        <v>6</v>
      </c>
      <c r="B3" s="2"/>
      <c r="C3" s="2"/>
      <c r="D3" s="2"/>
      <c r="E3" s="6"/>
      <c r="F3" s="2"/>
    </row>
    <row r="4" spans="1:6" x14ac:dyDescent="0.15">
      <c r="A4" s="2"/>
      <c r="B4" s="2" t="s">
        <v>7</v>
      </c>
      <c r="C4" s="2" t="s">
        <v>11</v>
      </c>
      <c r="D4" s="26">
        <f>IF(Sheet2!K16&gt;101,ROUND(Sheet2!K16,-1),ROUND(Sheet2!K16,0))</f>
        <v>920</v>
      </c>
      <c r="E4" s="6" t="s">
        <v>8</v>
      </c>
      <c r="F4" s="2"/>
    </row>
    <row r="5" spans="1:6" x14ac:dyDescent="0.15">
      <c r="A5" s="2"/>
      <c r="B5" s="2" t="s">
        <v>9</v>
      </c>
      <c r="C5" s="2" t="s">
        <v>10</v>
      </c>
      <c r="D5" s="26">
        <f>IF(Sheet2!K17&gt;101,ROUND(Sheet2!K17,-1),ROUND(Sheet2!K17,0))</f>
        <v>280</v>
      </c>
      <c r="E5" s="6" t="s">
        <v>12</v>
      </c>
      <c r="F5" s="2"/>
    </row>
    <row r="6" spans="1:6" x14ac:dyDescent="0.15">
      <c r="A6" s="2"/>
      <c r="B6" s="2" t="s">
        <v>7</v>
      </c>
      <c r="C6" s="2" t="s">
        <v>52</v>
      </c>
      <c r="D6" s="26">
        <f>IF(Sheet2!K18&gt;101,ROUND(Sheet2!K18,-1),ROUND(Sheet2!K18,0))</f>
        <v>0</v>
      </c>
      <c r="E6" s="6" t="s">
        <v>8</v>
      </c>
      <c r="F6" s="2"/>
    </row>
    <row r="7" spans="1:6" x14ac:dyDescent="0.15">
      <c r="A7" s="2"/>
      <c r="B7" s="2" t="s">
        <v>9</v>
      </c>
      <c r="C7" s="2" t="s">
        <v>51</v>
      </c>
      <c r="D7" s="26">
        <f>IF(Sheet2!K19&gt;101,ROUND(Sheet2!K19,-1),ROUND(Sheet2!K19,0))</f>
        <v>0</v>
      </c>
      <c r="E7" s="6" t="s">
        <v>12</v>
      </c>
      <c r="F7" s="2"/>
    </row>
    <row r="8" spans="1:6" x14ac:dyDescent="0.15">
      <c r="A8" s="2"/>
      <c r="B8" s="2" t="s">
        <v>15</v>
      </c>
      <c r="C8" s="2"/>
      <c r="D8" s="26">
        <f>IF(Sheet2!K20&gt;1001,ROUND(Sheet2!K20,-2),ROUND(Sheet2!K20,-1))</f>
        <v>380</v>
      </c>
      <c r="E8" s="6" t="s">
        <v>14</v>
      </c>
      <c r="F8" s="2"/>
    </row>
    <row r="9" spans="1:6" x14ac:dyDescent="0.15">
      <c r="A9" s="2"/>
      <c r="B9" s="2" t="s">
        <v>16</v>
      </c>
      <c r="C9" s="2" t="s">
        <v>17</v>
      </c>
      <c r="D9" s="26">
        <f>IF(Sheet2!K21&gt;1001,ROUND(Sheet2!K21,-2),ROUND(Sheet2!K21,0))</f>
        <v>83</v>
      </c>
      <c r="E9" s="6" t="s">
        <v>14</v>
      </c>
      <c r="F9" s="2"/>
    </row>
    <row r="10" spans="1:6" x14ac:dyDescent="0.15">
      <c r="A10" s="2"/>
      <c r="B10" s="2" t="s">
        <v>47</v>
      </c>
      <c r="C10" s="2" t="s">
        <v>43</v>
      </c>
      <c r="D10" s="26">
        <f>IF(Sheet2!K22&gt;1001,ROUND(Sheet2!K22,-1),ROUND(Sheet2!K22,0))</f>
        <v>275</v>
      </c>
      <c r="E10" s="6" t="s">
        <v>12</v>
      </c>
      <c r="F10" s="2"/>
    </row>
    <row r="11" spans="1:6" x14ac:dyDescent="0.15">
      <c r="A11" s="2"/>
      <c r="B11" s="2" t="s">
        <v>48</v>
      </c>
      <c r="C11" s="2" t="s">
        <v>44</v>
      </c>
      <c r="D11" s="26">
        <f>IF(Sheet2!K23&gt;1001,ROUND(Sheet2!K23,-1),ROUND(Sheet2!K23,0))</f>
        <v>275</v>
      </c>
      <c r="E11" s="6" t="s">
        <v>12</v>
      </c>
      <c r="F11" s="2"/>
    </row>
    <row r="12" spans="1:6" x14ac:dyDescent="0.15">
      <c r="A12" s="2"/>
      <c r="B12" s="2" t="s">
        <v>16</v>
      </c>
      <c r="C12" s="2" t="s">
        <v>40</v>
      </c>
      <c r="D12" s="26">
        <f>IF(Sheet2!K24&gt;1001,ROUND(Sheet2!K24,-2),ROUND(Sheet2!K24,-1))</f>
        <v>250</v>
      </c>
      <c r="E12" s="6" t="s">
        <v>13</v>
      </c>
      <c r="F12" s="2"/>
    </row>
    <row r="13" spans="1:6" x14ac:dyDescent="0.15">
      <c r="A13" s="2"/>
      <c r="B13" s="2" t="s">
        <v>19</v>
      </c>
      <c r="C13" s="2"/>
      <c r="D13" s="26">
        <f>IF(Sheet2!K25&gt;101,ROUND(Sheet2!K25,-1),ROUND(Sheet2!K25,0))</f>
        <v>130</v>
      </c>
      <c r="E13" s="6" t="s">
        <v>13</v>
      </c>
      <c r="F13" s="2"/>
    </row>
    <row r="14" spans="1:6" x14ac:dyDescent="0.15">
      <c r="A14" s="2"/>
      <c r="B14" s="2" t="s">
        <v>20</v>
      </c>
      <c r="C14" s="2"/>
      <c r="D14" s="26">
        <f>Sheet2!K26</f>
        <v>9.8118000000000016</v>
      </c>
      <c r="E14" s="6" t="s">
        <v>13</v>
      </c>
      <c r="F14" s="2"/>
    </row>
    <row r="15" spans="1:6" x14ac:dyDescent="0.15">
      <c r="A15" s="2"/>
      <c r="B15" s="2" t="s">
        <v>21</v>
      </c>
      <c r="C15" s="2"/>
      <c r="D15" s="26">
        <f>Sheet2!K27</f>
        <v>23.057730000000003</v>
      </c>
      <c r="E15" s="6" t="s">
        <v>23</v>
      </c>
      <c r="F15" s="2"/>
    </row>
    <row r="16" spans="1:6" x14ac:dyDescent="0.15">
      <c r="A16" s="2"/>
      <c r="B16" s="2" t="s">
        <v>22</v>
      </c>
      <c r="C16" s="2" t="s">
        <v>24</v>
      </c>
      <c r="D16" s="26">
        <f>IF(Sheet2!K28&gt;1001,ROUND(Sheet2!K28,-1),ROUND(Sheet2!K28,0))</f>
        <v>275</v>
      </c>
      <c r="E16" s="6" t="s">
        <v>12</v>
      </c>
      <c r="F16" s="2"/>
    </row>
    <row r="17" spans="1:6" x14ac:dyDescent="0.15">
      <c r="A17" s="2"/>
      <c r="B17" s="2"/>
      <c r="C17" s="2"/>
      <c r="D17" s="2"/>
      <c r="E17" s="6"/>
      <c r="F17" s="2"/>
    </row>
    <row r="18" spans="1:6" x14ac:dyDescent="0.15">
      <c r="A18" s="2"/>
      <c r="B18" s="2"/>
      <c r="C18" s="2"/>
      <c r="D18" s="2"/>
      <c r="E18" s="6"/>
      <c r="F18" s="2"/>
    </row>
    <row r="19" spans="1:6" x14ac:dyDescent="0.15">
      <c r="A19" s="2"/>
      <c r="B19" s="2"/>
      <c r="C19" s="2"/>
      <c r="D19" s="2"/>
      <c r="E19" s="6"/>
      <c r="F19" s="2"/>
    </row>
    <row r="20" spans="1:6" x14ac:dyDescent="0.15">
      <c r="A20" s="2"/>
      <c r="B20" s="2"/>
      <c r="C20" s="2"/>
      <c r="D20" s="2"/>
      <c r="E20" s="6"/>
      <c r="F20" s="2"/>
    </row>
    <row r="21" spans="1:6" x14ac:dyDescent="0.15">
      <c r="A21" s="2"/>
      <c r="B21" s="2"/>
      <c r="C21" s="2"/>
      <c r="D21" s="2"/>
      <c r="E21" s="6"/>
      <c r="F21" s="2"/>
    </row>
    <row r="22" spans="1:6" x14ac:dyDescent="0.15">
      <c r="A22" s="2"/>
      <c r="B22" s="2"/>
      <c r="C22" s="2"/>
      <c r="D22" s="2"/>
      <c r="E22" s="6"/>
      <c r="F22" s="2"/>
    </row>
    <row r="23" spans="1:6" x14ac:dyDescent="0.15">
      <c r="A23" s="2"/>
      <c r="B23" s="2"/>
      <c r="C23" s="2"/>
      <c r="D23" s="2"/>
      <c r="E23" s="6"/>
      <c r="F23" s="2"/>
    </row>
    <row r="24" spans="1:6" x14ac:dyDescent="0.15">
      <c r="A24" s="2"/>
      <c r="B24" s="2"/>
      <c r="C24" s="2"/>
      <c r="D24" s="2"/>
      <c r="E24" s="6"/>
      <c r="F24" s="2"/>
    </row>
    <row r="25" spans="1:6" x14ac:dyDescent="0.15">
      <c r="A25" s="2"/>
      <c r="B25" s="2"/>
      <c r="C25" s="2"/>
      <c r="D25" s="2"/>
      <c r="E25" s="6"/>
      <c r="F25" s="2"/>
    </row>
    <row r="26" spans="1:6" x14ac:dyDescent="0.15">
      <c r="A26" s="2"/>
      <c r="B26" s="2"/>
      <c r="C26" s="2"/>
      <c r="D26" s="2"/>
      <c r="E26" s="6"/>
      <c r="F26" s="2"/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showZeros="0" view="pageBreakPreview" zoomScale="85" zoomScaleNormal="100" zoomScaleSheetLayoutView="85" workbookViewId="0"/>
  </sheetViews>
  <sheetFormatPr defaultRowHeight="13.5" x14ac:dyDescent="0.15"/>
  <cols>
    <col min="1" max="1" width="20.5" style="1" bestFit="1" customWidth="1"/>
    <col min="2" max="2" width="19.375" style="1" bestFit="1" customWidth="1"/>
    <col min="3" max="3" width="3.5" style="8" bestFit="1" customWidth="1"/>
    <col min="4" max="9" width="9.625" style="1" customWidth="1"/>
    <col min="10" max="11" width="9.5" style="1" bestFit="1" customWidth="1"/>
    <col min="12" max="12" width="9" style="1"/>
    <col min="13" max="16" width="7.5" style="1" bestFit="1" customWidth="1"/>
    <col min="17" max="16384" width="9" style="1"/>
  </cols>
  <sheetData>
    <row r="1" spans="1:16" ht="18.75" x14ac:dyDescent="0.2">
      <c r="A1" s="7" t="s">
        <v>25</v>
      </c>
    </row>
    <row r="2" spans="1:16" x14ac:dyDescent="0.15">
      <c r="A2" s="2" t="s">
        <v>26</v>
      </c>
      <c r="B2" s="2"/>
      <c r="C2" s="6"/>
      <c r="D2" s="29" t="s">
        <v>56</v>
      </c>
      <c r="E2" s="30"/>
      <c r="F2" s="30"/>
      <c r="G2" s="31"/>
      <c r="H2" s="17"/>
      <c r="I2" s="17"/>
      <c r="J2" s="6" t="s">
        <v>33</v>
      </c>
      <c r="K2" s="6" t="s">
        <v>33</v>
      </c>
    </row>
    <row r="3" spans="1:16" x14ac:dyDescent="0.15">
      <c r="A3" s="2" t="s">
        <v>27</v>
      </c>
      <c r="B3" s="2"/>
      <c r="C3" s="6"/>
      <c r="D3" s="18" t="s">
        <v>57</v>
      </c>
      <c r="E3" s="18" t="s">
        <v>58</v>
      </c>
      <c r="F3" s="18" t="s">
        <v>59</v>
      </c>
      <c r="G3" s="18" t="s">
        <v>60</v>
      </c>
      <c r="H3" s="18"/>
      <c r="I3" s="18"/>
      <c r="J3" s="6"/>
      <c r="K3" s="6"/>
      <c r="M3" s="9">
        <v>150</v>
      </c>
      <c r="N3" s="9">
        <v>100</v>
      </c>
      <c r="O3" s="9">
        <v>75</v>
      </c>
      <c r="P3" s="9">
        <v>50</v>
      </c>
    </row>
    <row r="4" spans="1:16" x14ac:dyDescent="0.15">
      <c r="A4" s="2" t="s">
        <v>32</v>
      </c>
      <c r="B4" s="2"/>
      <c r="C4" s="6" t="s">
        <v>8</v>
      </c>
      <c r="D4" s="19">
        <v>0.6</v>
      </c>
      <c r="E4" s="19">
        <v>0.6</v>
      </c>
      <c r="F4" s="19">
        <v>0.6</v>
      </c>
      <c r="G4" s="19">
        <v>0.6</v>
      </c>
      <c r="H4" s="19"/>
      <c r="I4" s="19"/>
      <c r="J4" s="2"/>
      <c r="K4" s="2"/>
      <c r="M4" s="10">
        <v>0.6</v>
      </c>
      <c r="N4" s="10">
        <v>0.6</v>
      </c>
      <c r="O4" s="10">
        <v>0.6</v>
      </c>
      <c r="P4" s="10">
        <v>0.6</v>
      </c>
    </row>
    <row r="5" spans="1:16" x14ac:dyDescent="0.15">
      <c r="A5" s="2" t="s">
        <v>35</v>
      </c>
      <c r="B5" s="2"/>
      <c r="C5" s="6" t="s">
        <v>8</v>
      </c>
      <c r="D5" s="19">
        <v>1.4179999999999999</v>
      </c>
      <c r="E5" s="19">
        <v>1.4179999999999999</v>
      </c>
      <c r="F5" s="19">
        <v>1.4179999999999999</v>
      </c>
      <c r="G5" s="19">
        <v>1.4179999999999999</v>
      </c>
      <c r="H5" s="19"/>
      <c r="I5" s="19"/>
      <c r="J5" s="2"/>
      <c r="K5" s="2"/>
      <c r="M5" s="10">
        <v>1.08</v>
      </c>
      <c r="N5" s="10">
        <v>1.0249999999999999</v>
      </c>
      <c r="O5" s="10">
        <v>0.99</v>
      </c>
      <c r="P5" s="10">
        <v>0.96</v>
      </c>
    </row>
    <row r="6" spans="1:16" x14ac:dyDescent="0.15">
      <c r="A6" s="2" t="s">
        <v>36</v>
      </c>
      <c r="B6" s="2"/>
      <c r="C6" s="6" t="s">
        <v>8</v>
      </c>
      <c r="D6" s="19">
        <v>1.2</v>
      </c>
      <c r="E6" s="19">
        <v>1.2</v>
      </c>
      <c r="F6" s="19">
        <v>1.2</v>
      </c>
      <c r="G6" s="19">
        <v>1.2</v>
      </c>
      <c r="H6" s="19"/>
      <c r="I6" s="19"/>
      <c r="J6" s="2"/>
      <c r="K6" s="2"/>
      <c r="M6" s="10">
        <v>0.8</v>
      </c>
      <c r="N6" s="10">
        <v>0.8</v>
      </c>
      <c r="O6" s="10">
        <v>0.8</v>
      </c>
      <c r="P6" s="10">
        <v>0.8</v>
      </c>
    </row>
    <row r="7" spans="1:16" x14ac:dyDescent="0.15">
      <c r="A7" s="2" t="s">
        <v>37</v>
      </c>
      <c r="B7" s="2"/>
      <c r="C7" s="6" t="s">
        <v>8</v>
      </c>
      <c r="D7" s="19">
        <v>0.11799999999999999</v>
      </c>
      <c r="E7" s="19">
        <v>0.11799999999999999</v>
      </c>
      <c r="F7" s="19">
        <v>0.11799999999999999</v>
      </c>
      <c r="G7" s="19">
        <v>0.11799999999999999</v>
      </c>
      <c r="H7" s="19"/>
      <c r="I7" s="19"/>
      <c r="J7" s="2"/>
      <c r="K7" s="2"/>
      <c r="M7" s="10">
        <v>0.18</v>
      </c>
      <c r="N7" s="10">
        <v>0.125</v>
      </c>
      <c r="O7" s="10">
        <v>0.09</v>
      </c>
      <c r="P7" s="10">
        <v>0.06</v>
      </c>
    </row>
    <row r="8" spans="1:16" x14ac:dyDescent="0.15">
      <c r="A8" s="2" t="s">
        <v>38</v>
      </c>
      <c r="B8" s="2"/>
      <c r="C8" s="6" t="s">
        <v>8</v>
      </c>
      <c r="D8" s="19">
        <v>0.1</v>
      </c>
      <c r="E8" s="19">
        <v>0.1</v>
      </c>
      <c r="F8" s="19">
        <v>0.1</v>
      </c>
      <c r="G8" s="19">
        <v>0.1</v>
      </c>
      <c r="H8" s="19"/>
      <c r="I8" s="19"/>
      <c r="J8" s="2"/>
      <c r="K8" s="2"/>
      <c r="M8" s="10">
        <v>0.1</v>
      </c>
      <c r="N8" s="10">
        <v>0.1</v>
      </c>
      <c r="O8" s="10">
        <v>0.1</v>
      </c>
      <c r="P8" s="10">
        <v>0.1</v>
      </c>
    </row>
    <row r="9" spans="1:16" s="24" customFormat="1" x14ac:dyDescent="0.15">
      <c r="A9" s="20" t="s">
        <v>28</v>
      </c>
      <c r="B9" s="20"/>
      <c r="C9" s="21" t="s">
        <v>8</v>
      </c>
      <c r="D9" s="22">
        <v>328.1</v>
      </c>
      <c r="E9" s="22">
        <v>4</v>
      </c>
      <c r="F9" s="22">
        <v>20</v>
      </c>
      <c r="G9" s="22">
        <v>107</v>
      </c>
      <c r="H9" s="22"/>
      <c r="I9" s="22"/>
      <c r="J9" s="23">
        <f>SUM(D9:I9)</f>
        <v>459.1</v>
      </c>
      <c r="K9" s="23">
        <f>J9+K48+K121</f>
        <v>459.1</v>
      </c>
      <c r="M9" s="22"/>
      <c r="N9" s="22"/>
      <c r="O9" s="22"/>
      <c r="P9" s="22"/>
    </row>
    <row r="10" spans="1:16" x14ac:dyDescent="0.15">
      <c r="A10" s="2" t="s">
        <v>30</v>
      </c>
      <c r="B10" s="2" t="s">
        <v>29</v>
      </c>
      <c r="C10" s="6" t="s">
        <v>8</v>
      </c>
      <c r="D10" s="19">
        <v>0.03</v>
      </c>
      <c r="E10" s="19">
        <v>0.04</v>
      </c>
      <c r="F10" s="19">
        <v>0.05</v>
      </c>
      <c r="G10" s="19">
        <v>0.05</v>
      </c>
      <c r="H10" s="19"/>
      <c r="I10" s="19"/>
      <c r="J10" s="2"/>
      <c r="K10" s="2"/>
      <c r="M10" s="10">
        <v>0.05</v>
      </c>
      <c r="N10" s="10">
        <v>0.05</v>
      </c>
      <c r="O10" s="10">
        <v>0.05</v>
      </c>
      <c r="P10" s="10">
        <v>0.05</v>
      </c>
    </row>
    <row r="11" spans="1:16" x14ac:dyDescent="0.15">
      <c r="A11" s="28" t="s">
        <v>16</v>
      </c>
      <c r="B11" s="2" t="s">
        <v>31</v>
      </c>
      <c r="C11" s="6" t="s">
        <v>8</v>
      </c>
      <c r="D11" s="19">
        <v>0.03</v>
      </c>
      <c r="E11" s="19">
        <v>0.04</v>
      </c>
      <c r="F11" s="19">
        <v>0.05</v>
      </c>
      <c r="G11" s="19">
        <v>0.05</v>
      </c>
      <c r="H11" s="19"/>
      <c r="I11" s="19"/>
      <c r="J11" s="2"/>
      <c r="K11" s="2"/>
      <c r="M11" s="10">
        <v>0.05</v>
      </c>
      <c r="N11" s="10">
        <v>0.05</v>
      </c>
      <c r="O11" s="10">
        <v>0.05</v>
      </c>
      <c r="P11" s="10">
        <v>0.05</v>
      </c>
    </row>
    <row r="12" spans="1:16" x14ac:dyDescent="0.15">
      <c r="A12" s="28"/>
      <c r="B12" s="2" t="s">
        <v>45</v>
      </c>
      <c r="C12" s="6" t="s">
        <v>8</v>
      </c>
      <c r="D12" s="19">
        <v>0.1</v>
      </c>
      <c r="E12" s="19">
        <v>0.15</v>
      </c>
      <c r="F12" s="19">
        <v>0.1</v>
      </c>
      <c r="G12" s="19">
        <v>0.1</v>
      </c>
      <c r="H12" s="19"/>
      <c r="I12" s="19"/>
      <c r="J12" s="2"/>
      <c r="K12" s="2"/>
      <c r="M12" s="10">
        <v>0.1</v>
      </c>
      <c r="N12" s="10">
        <v>0.1</v>
      </c>
      <c r="O12" s="10">
        <v>0.1</v>
      </c>
      <c r="P12" s="10">
        <v>0.1</v>
      </c>
    </row>
    <row r="13" spans="1:16" x14ac:dyDescent="0.15">
      <c r="A13" s="28"/>
      <c r="B13" s="2" t="s">
        <v>43</v>
      </c>
      <c r="C13" s="6" t="s">
        <v>8</v>
      </c>
      <c r="D13" s="19">
        <v>0</v>
      </c>
      <c r="E13" s="19">
        <v>0</v>
      </c>
      <c r="F13" s="19">
        <v>0.1</v>
      </c>
      <c r="G13" s="19">
        <v>0.15</v>
      </c>
      <c r="H13" s="19"/>
      <c r="I13" s="19"/>
      <c r="J13" s="2"/>
      <c r="K13" s="2"/>
      <c r="M13" s="10">
        <v>0.15</v>
      </c>
      <c r="N13" s="10">
        <v>0.15</v>
      </c>
      <c r="O13" s="10">
        <v>0.15</v>
      </c>
      <c r="P13" s="10">
        <v>0.15</v>
      </c>
    </row>
    <row r="14" spans="1:16" x14ac:dyDescent="0.15">
      <c r="A14" s="28"/>
      <c r="B14" s="2" t="s">
        <v>40</v>
      </c>
      <c r="C14" s="6" t="s">
        <v>8</v>
      </c>
      <c r="D14" s="19">
        <v>0.97</v>
      </c>
      <c r="E14" s="19">
        <v>0.91</v>
      </c>
      <c r="F14" s="19">
        <v>0.85</v>
      </c>
      <c r="G14" s="19">
        <v>0.8</v>
      </c>
      <c r="H14" s="19"/>
      <c r="I14" s="19"/>
      <c r="J14" s="2"/>
      <c r="K14" s="2"/>
      <c r="M14" s="10">
        <v>0.4</v>
      </c>
      <c r="N14" s="10">
        <v>0.4</v>
      </c>
      <c r="O14" s="10">
        <v>0.4</v>
      </c>
      <c r="P14" s="10">
        <v>0.4</v>
      </c>
    </row>
    <row r="15" spans="1:16" x14ac:dyDescent="0.15">
      <c r="A15" s="11" t="s">
        <v>39</v>
      </c>
      <c r="B15" s="2"/>
      <c r="C15" s="6" t="s">
        <v>8</v>
      </c>
      <c r="D15" s="19">
        <v>0.1</v>
      </c>
      <c r="E15" s="19">
        <v>0.1</v>
      </c>
      <c r="F15" s="19">
        <v>0.1</v>
      </c>
      <c r="G15" s="19">
        <v>0.1</v>
      </c>
      <c r="H15" s="19"/>
      <c r="I15" s="19"/>
      <c r="J15" s="2"/>
      <c r="K15" s="2"/>
      <c r="M15" s="10">
        <v>0.1</v>
      </c>
      <c r="N15" s="10">
        <v>0.1</v>
      </c>
      <c r="O15" s="10">
        <v>0.1</v>
      </c>
      <c r="P15" s="10">
        <v>0.1</v>
      </c>
    </row>
    <row r="16" spans="1:16" x14ac:dyDescent="0.15">
      <c r="A16" s="2" t="s">
        <v>7</v>
      </c>
      <c r="B16" s="2" t="s">
        <v>34</v>
      </c>
      <c r="C16" s="6" t="s">
        <v>8</v>
      </c>
      <c r="D16" s="12">
        <f t="shared" ref="D16" si="0">D9*2</f>
        <v>656.2</v>
      </c>
      <c r="E16" s="12">
        <f t="shared" ref="E16:H16" si="1">E9*2</f>
        <v>8</v>
      </c>
      <c r="F16" s="12">
        <f t="shared" ref="F16:G16" si="2">F9*2</f>
        <v>40</v>
      </c>
      <c r="G16" s="12">
        <f t="shared" si="2"/>
        <v>214</v>
      </c>
      <c r="H16" s="12">
        <f t="shared" si="1"/>
        <v>0</v>
      </c>
      <c r="I16" s="12">
        <f t="shared" ref="I16" si="3">I9*2</f>
        <v>0</v>
      </c>
      <c r="J16" s="12">
        <f t="shared" ref="J16:J28" si="4">SUM(D16:I16)</f>
        <v>918.2</v>
      </c>
      <c r="K16" s="12">
        <f>J16+K55+K92+K128</f>
        <v>918.2</v>
      </c>
    </row>
    <row r="17" spans="1:11" x14ac:dyDescent="0.15">
      <c r="A17" s="2" t="s">
        <v>9</v>
      </c>
      <c r="B17" s="2" t="s">
        <v>10</v>
      </c>
      <c r="C17" s="6" t="s">
        <v>12</v>
      </c>
      <c r="D17" s="12">
        <f t="shared" ref="D17" si="5">D4*D9</f>
        <v>196.86</v>
      </c>
      <c r="E17" s="12">
        <f t="shared" ref="E17:H17" si="6">E4*E9</f>
        <v>2.4</v>
      </c>
      <c r="F17" s="12">
        <f t="shared" ref="F17:G17" si="7">F4*F9</f>
        <v>12</v>
      </c>
      <c r="G17" s="12">
        <f t="shared" si="7"/>
        <v>64.2</v>
      </c>
      <c r="H17" s="12">
        <f t="shared" si="6"/>
        <v>0</v>
      </c>
      <c r="I17" s="12">
        <f t="shared" ref="I17" si="8">I4*I9</f>
        <v>0</v>
      </c>
      <c r="J17" s="12">
        <f t="shared" si="4"/>
        <v>275.46000000000004</v>
      </c>
      <c r="K17" s="12">
        <f>J17+K56+K93+K129</f>
        <v>275.46000000000004</v>
      </c>
    </row>
    <row r="18" spans="1:11" x14ac:dyDescent="0.15">
      <c r="A18" s="2" t="s">
        <v>7</v>
      </c>
      <c r="B18" s="2" t="s">
        <v>50</v>
      </c>
      <c r="C18" s="6" t="s">
        <v>8</v>
      </c>
      <c r="D18" s="12"/>
      <c r="E18" s="12"/>
      <c r="F18" s="12"/>
      <c r="G18" s="12"/>
      <c r="H18" s="12"/>
      <c r="I18" s="12"/>
      <c r="J18" s="12">
        <f t="shared" si="4"/>
        <v>0</v>
      </c>
      <c r="K18" s="12">
        <f>J18+K57+K94+K130</f>
        <v>0</v>
      </c>
    </row>
    <row r="19" spans="1:11" x14ac:dyDescent="0.15">
      <c r="A19" s="2" t="s">
        <v>9</v>
      </c>
      <c r="B19" s="2" t="s">
        <v>51</v>
      </c>
      <c r="C19" s="6" t="s">
        <v>12</v>
      </c>
      <c r="D19" s="12"/>
      <c r="E19" s="12"/>
      <c r="F19" s="12"/>
      <c r="G19" s="12"/>
      <c r="H19" s="12"/>
      <c r="I19" s="12"/>
      <c r="J19" s="12">
        <f t="shared" si="4"/>
        <v>0</v>
      </c>
      <c r="K19" s="12">
        <f>J19+K58+K95+K131</f>
        <v>0</v>
      </c>
    </row>
    <row r="20" spans="1:11" x14ac:dyDescent="0.15">
      <c r="A20" s="2" t="s">
        <v>15</v>
      </c>
      <c r="B20" s="2"/>
      <c r="C20" s="6" t="s">
        <v>14</v>
      </c>
      <c r="D20" s="12">
        <f>D4*(D5-D10)*D9</f>
        <v>273.24167999999997</v>
      </c>
      <c r="E20" s="12">
        <f>E4*(E5-E10)*E9</f>
        <v>3.3071999999999995</v>
      </c>
      <c r="F20" s="12">
        <f t="shared" ref="F20" si="9">F4*(F5-F10)*F9</f>
        <v>16.415999999999997</v>
      </c>
      <c r="G20" s="12">
        <f t="shared" ref="G20:I20" si="10">G4*(G5-G10)*G9</f>
        <v>87.82559999999998</v>
      </c>
      <c r="H20" s="12">
        <f t="shared" ref="H20" si="11">H4*(H5-H10)*H9</f>
        <v>0</v>
      </c>
      <c r="I20" s="12">
        <f t="shared" si="10"/>
        <v>0</v>
      </c>
      <c r="J20" s="12">
        <f t="shared" si="4"/>
        <v>380.79048</v>
      </c>
      <c r="K20" s="12">
        <f t="shared" ref="K20:K27" si="12">J20+K57+K94+K130</f>
        <v>380.79048</v>
      </c>
    </row>
    <row r="21" spans="1:11" x14ac:dyDescent="0.15">
      <c r="A21" s="2" t="s">
        <v>16</v>
      </c>
      <c r="B21" s="2" t="s">
        <v>17</v>
      </c>
      <c r="C21" s="6" t="s">
        <v>14</v>
      </c>
      <c r="D21" s="12">
        <f>(D4*(D15+D7+D8)-PI()*D7^2/4)*D9</f>
        <v>59.013416450693377</v>
      </c>
      <c r="E21" s="12">
        <f>(E4*(E15+E7+E8)-PI()*E7^2/4)*E9</f>
        <v>0.71945646389141571</v>
      </c>
      <c r="F21" s="12">
        <f>(F4*(F15+F7+F8)-PI()*F7^2/4)*F9</f>
        <v>3.5972823194570784</v>
      </c>
      <c r="G21" s="12">
        <f t="shared" ref="G21:I21" si="13">(G4*(G15+G7+G8)-PI()*G7^2/4)*G9</f>
        <v>19.245460409095369</v>
      </c>
      <c r="H21" s="12">
        <f t="shared" si="13"/>
        <v>0</v>
      </c>
      <c r="I21" s="12">
        <f t="shared" si="13"/>
        <v>0</v>
      </c>
      <c r="J21" s="12">
        <f t="shared" si="4"/>
        <v>82.57561564313724</v>
      </c>
      <c r="K21" s="12">
        <f t="shared" si="12"/>
        <v>82.57561564313724</v>
      </c>
    </row>
    <row r="22" spans="1:11" x14ac:dyDescent="0.15">
      <c r="A22" s="2" t="s">
        <v>54</v>
      </c>
      <c r="B22" s="2" t="s">
        <v>43</v>
      </c>
      <c r="C22" s="6" t="s">
        <v>12</v>
      </c>
      <c r="D22" s="12">
        <f t="shared" ref="D22:H22" si="14">D4*D9</f>
        <v>196.86</v>
      </c>
      <c r="E22" s="12">
        <f t="shared" si="14"/>
        <v>2.4</v>
      </c>
      <c r="F22" s="12">
        <f t="shared" si="14"/>
        <v>12</v>
      </c>
      <c r="G22" s="12">
        <f t="shared" si="14"/>
        <v>64.2</v>
      </c>
      <c r="H22" s="12">
        <f t="shared" si="14"/>
        <v>0</v>
      </c>
      <c r="I22" s="12">
        <f t="shared" ref="I22" si="15">I4*I9</f>
        <v>0</v>
      </c>
      <c r="J22" s="12">
        <f t="shared" si="4"/>
        <v>275.46000000000004</v>
      </c>
      <c r="K22" s="12">
        <f t="shared" si="12"/>
        <v>275.46000000000004</v>
      </c>
    </row>
    <row r="23" spans="1:11" x14ac:dyDescent="0.15">
      <c r="A23" s="2" t="s">
        <v>55</v>
      </c>
      <c r="B23" s="2" t="s">
        <v>53</v>
      </c>
      <c r="C23" s="6" t="s">
        <v>12</v>
      </c>
      <c r="D23" s="12">
        <f t="shared" ref="D23:H23" si="16">D4*D9</f>
        <v>196.86</v>
      </c>
      <c r="E23" s="12">
        <f t="shared" si="16"/>
        <v>2.4</v>
      </c>
      <c r="F23" s="12">
        <f t="shared" si="16"/>
        <v>12</v>
      </c>
      <c r="G23" s="12">
        <f t="shared" si="16"/>
        <v>64.2</v>
      </c>
      <c r="H23" s="12">
        <f t="shared" si="16"/>
        <v>0</v>
      </c>
      <c r="I23" s="12">
        <f t="shared" ref="I23" si="17">I4*I9</f>
        <v>0</v>
      </c>
      <c r="J23" s="12">
        <f t="shared" si="4"/>
        <v>275.46000000000004</v>
      </c>
      <c r="K23" s="12">
        <f t="shared" si="12"/>
        <v>275.46000000000004</v>
      </c>
    </row>
    <row r="24" spans="1:11" x14ac:dyDescent="0.15">
      <c r="A24" s="2"/>
      <c r="B24" s="2" t="s">
        <v>40</v>
      </c>
      <c r="C24" s="6" t="s">
        <v>13</v>
      </c>
      <c r="D24" s="12">
        <f t="shared" ref="D24:I24" si="18">D4*D14*D9</f>
        <v>190.95420000000001</v>
      </c>
      <c r="E24" s="12">
        <f t="shared" ref="E24:H24" si="19">E4*E14*E9</f>
        <v>2.1840000000000002</v>
      </c>
      <c r="F24" s="12">
        <f t="shared" ref="F24" si="20">F4*F14*F9</f>
        <v>10.199999999999999</v>
      </c>
      <c r="G24" s="12">
        <f t="shared" si="18"/>
        <v>51.36</v>
      </c>
      <c r="H24" s="12">
        <f t="shared" si="19"/>
        <v>0</v>
      </c>
      <c r="I24" s="12">
        <f t="shared" si="18"/>
        <v>0</v>
      </c>
      <c r="J24" s="12">
        <f t="shared" si="4"/>
        <v>254.69819999999999</v>
      </c>
      <c r="K24" s="12">
        <f t="shared" si="12"/>
        <v>254.69819999999999</v>
      </c>
    </row>
    <row r="25" spans="1:11" x14ac:dyDescent="0.15">
      <c r="A25" s="2" t="s">
        <v>19</v>
      </c>
      <c r="B25" s="2"/>
      <c r="C25" s="6" t="s">
        <v>13</v>
      </c>
      <c r="D25" s="12">
        <f>D20-D24</f>
        <v>82.28747999999996</v>
      </c>
      <c r="E25" s="12">
        <f t="shared" ref="E25:G25" si="21">E20-E24</f>
        <v>1.1231999999999993</v>
      </c>
      <c r="F25" s="12">
        <f t="shared" ref="F25" si="22">F20-F24</f>
        <v>6.2159999999999975</v>
      </c>
      <c r="G25" s="12">
        <f t="shared" si="21"/>
        <v>36.465599999999981</v>
      </c>
      <c r="H25" s="12">
        <f t="shared" ref="H25" si="23">H20-H24</f>
        <v>0</v>
      </c>
      <c r="I25" s="12">
        <f t="shared" ref="I25" si="24">I20-I22</f>
        <v>0</v>
      </c>
      <c r="J25" s="12">
        <f t="shared" si="4"/>
        <v>126.09227999999993</v>
      </c>
      <c r="K25" s="12">
        <f t="shared" si="12"/>
        <v>126.09227999999993</v>
      </c>
    </row>
    <row r="26" spans="1:11" x14ac:dyDescent="0.15">
      <c r="A26" s="2" t="s">
        <v>20</v>
      </c>
      <c r="B26" s="2"/>
      <c r="C26" s="6" t="s">
        <v>13</v>
      </c>
      <c r="D26" s="12">
        <f t="shared" ref="D26:H26" si="25">D17*D10</f>
        <v>5.9058000000000002</v>
      </c>
      <c r="E26" s="12">
        <f t="shared" si="25"/>
        <v>9.6000000000000002E-2</v>
      </c>
      <c r="F26" s="12">
        <f t="shared" si="25"/>
        <v>0.60000000000000009</v>
      </c>
      <c r="G26" s="12">
        <f t="shared" si="25"/>
        <v>3.2100000000000004</v>
      </c>
      <c r="H26" s="12">
        <f t="shared" si="25"/>
        <v>0</v>
      </c>
      <c r="I26" s="12">
        <f t="shared" ref="I26" si="26">I17*I10</f>
        <v>0</v>
      </c>
      <c r="J26" s="12">
        <f t="shared" si="4"/>
        <v>9.8118000000000016</v>
      </c>
      <c r="K26" s="12">
        <f t="shared" si="12"/>
        <v>9.8118000000000016</v>
      </c>
    </row>
    <row r="27" spans="1:11" x14ac:dyDescent="0.15">
      <c r="A27" s="2" t="s">
        <v>21</v>
      </c>
      <c r="B27" s="2"/>
      <c r="C27" s="6" t="s">
        <v>23</v>
      </c>
      <c r="D27" s="12">
        <f>D26*2.35</f>
        <v>13.878630000000001</v>
      </c>
      <c r="E27" s="12">
        <f t="shared" ref="E27:H27" si="27">E26*2.35</f>
        <v>0.22560000000000002</v>
      </c>
      <c r="F27" s="12">
        <f t="shared" ref="F27" si="28">F26*2.35</f>
        <v>1.4100000000000004</v>
      </c>
      <c r="G27" s="12">
        <f t="shared" ref="G27:I27" si="29">G26*2.35</f>
        <v>7.5435000000000016</v>
      </c>
      <c r="H27" s="12">
        <f t="shared" si="27"/>
        <v>0</v>
      </c>
      <c r="I27" s="12">
        <f t="shared" si="29"/>
        <v>0</v>
      </c>
      <c r="J27" s="12">
        <f t="shared" si="4"/>
        <v>23.057730000000003</v>
      </c>
      <c r="K27" s="12">
        <f t="shared" si="12"/>
        <v>23.057730000000003</v>
      </c>
    </row>
    <row r="28" spans="1:11" x14ac:dyDescent="0.15">
      <c r="A28" s="2" t="s">
        <v>22</v>
      </c>
      <c r="B28" s="2" t="s">
        <v>24</v>
      </c>
      <c r="C28" s="6" t="s">
        <v>12</v>
      </c>
      <c r="D28" s="12">
        <f t="shared" ref="D28:I28" si="30">D4*D9</f>
        <v>196.86</v>
      </c>
      <c r="E28" s="12">
        <f t="shared" ref="E28:H28" si="31">E4*E9</f>
        <v>2.4</v>
      </c>
      <c r="F28" s="12">
        <f t="shared" ref="F28" si="32">F4*F9</f>
        <v>12</v>
      </c>
      <c r="G28" s="12">
        <f t="shared" si="30"/>
        <v>64.2</v>
      </c>
      <c r="H28" s="12">
        <f t="shared" si="31"/>
        <v>0</v>
      </c>
      <c r="I28" s="12">
        <f t="shared" si="30"/>
        <v>0</v>
      </c>
      <c r="J28" s="12">
        <f t="shared" si="4"/>
        <v>275.46000000000004</v>
      </c>
      <c r="K28" s="12">
        <f>J28+K65+K102+K138</f>
        <v>275.46000000000004</v>
      </c>
    </row>
    <row r="41" spans="1:11" x14ac:dyDescent="0.15">
      <c r="A41" s="2" t="s">
        <v>26</v>
      </c>
      <c r="B41" s="2"/>
      <c r="C41" s="6"/>
      <c r="D41" s="9"/>
      <c r="E41" s="9"/>
      <c r="F41" s="9"/>
      <c r="G41" s="9"/>
      <c r="H41" s="14"/>
      <c r="I41" s="25"/>
      <c r="J41" s="9"/>
      <c r="K41" s="6" t="s">
        <v>49</v>
      </c>
    </row>
    <row r="42" spans="1:11" x14ac:dyDescent="0.15">
      <c r="A42" s="2" t="s">
        <v>27</v>
      </c>
      <c r="B42" s="2"/>
      <c r="C42" s="6"/>
      <c r="D42" s="9"/>
      <c r="E42" s="9"/>
      <c r="F42" s="9"/>
      <c r="G42" s="9"/>
      <c r="H42" s="9"/>
      <c r="I42" s="9"/>
      <c r="J42" s="9"/>
      <c r="K42" s="6"/>
    </row>
    <row r="43" spans="1:11" x14ac:dyDescent="0.15">
      <c r="A43" s="2" t="s">
        <v>32</v>
      </c>
      <c r="B43" s="2"/>
      <c r="C43" s="6" t="s">
        <v>8</v>
      </c>
      <c r="D43" s="10"/>
      <c r="E43" s="10"/>
      <c r="F43" s="10"/>
      <c r="G43" s="10"/>
      <c r="H43" s="10"/>
      <c r="I43" s="10"/>
      <c r="J43" s="10"/>
      <c r="K43" s="2"/>
    </row>
    <row r="44" spans="1:11" x14ac:dyDescent="0.15">
      <c r="A44" s="2" t="s">
        <v>35</v>
      </c>
      <c r="B44" s="2"/>
      <c r="C44" s="6" t="s">
        <v>8</v>
      </c>
      <c r="D44" s="10"/>
      <c r="E44" s="10"/>
      <c r="F44" s="10"/>
      <c r="G44" s="10"/>
      <c r="H44" s="10"/>
      <c r="I44" s="10"/>
      <c r="J44" s="10"/>
      <c r="K44" s="2"/>
    </row>
    <row r="45" spans="1:11" x14ac:dyDescent="0.15">
      <c r="A45" s="2" t="s">
        <v>36</v>
      </c>
      <c r="B45" s="2"/>
      <c r="C45" s="6" t="s">
        <v>8</v>
      </c>
      <c r="D45" s="10"/>
      <c r="E45" s="10"/>
      <c r="F45" s="10"/>
      <c r="G45" s="10"/>
      <c r="H45" s="10"/>
      <c r="I45" s="10"/>
      <c r="J45" s="10"/>
      <c r="K45" s="2"/>
    </row>
    <row r="46" spans="1:11" x14ac:dyDescent="0.15">
      <c r="A46" s="2" t="s">
        <v>37</v>
      </c>
      <c r="B46" s="2"/>
      <c r="C46" s="6" t="s">
        <v>8</v>
      </c>
      <c r="D46" s="10"/>
      <c r="E46" s="10"/>
      <c r="F46" s="10"/>
      <c r="G46" s="10"/>
      <c r="H46" s="10"/>
      <c r="I46" s="10"/>
      <c r="J46" s="10"/>
      <c r="K46" s="2"/>
    </row>
    <row r="47" spans="1:11" x14ac:dyDescent="0.15">
      <c r="A47" s="2" t="s">
        <v>38</v>
      </c>
      <c r="B47" s="2"/>
      <c r="C47" s="6" t="s">
        <v>8</v>
      </c>
      <c r="D47" s="10"/>
      <c r="E47" s="10"/>
      <c r="F47" s="10"/>
      <c r="G47" s="10"/>
      <c r="H47" s="10"/>
      <c r="I47" s="10"/>
      <c r="J47" s="10"/>
      <c r="K47" s="2"/>
    </row>
    <row r="48" spans="1:11" x14ac:dyDescent="0.15">
      <c r="A48" s="2" t="s">
        <v>28</v>
      </c>
      <c r="B48" s="2"/>
      <c r="C48" s="6" t="s">
        <v>8</v>
      </c>
      <c r="D48" s="10"/>
      <c r="E48" s="10"/>
      <c r="F48" s="10"/>
      <c r="G48" s="10"/>
      <c r="H48" s="10"/>
      <c r="I48" s="10"/>
      <c r="J48" s="10"/>
      <c r="K48" s="15">
        <f>SUM(D48:J48)</f>
        <v>0</v>
      </c>
    </row>
    <row r="49" spans="1:11" x14ac:dyDescent="0.15">
      <c r="A49" s="2" t="s">
        <v>30</v>
      </c>
      <c r="B49" s="2" t="s">
        <v>29</v>
      </c>
      <c r="C49" s="6" t="s">
        <v>8</v>
      </c>
      <c r="D49" s="10"/>
      <c r="E49" s="10"/>
      <c r="F49" s="10"/>
      <c r="G49" s="10"/>
      <c r="H49" s="10"/>
      <c r="I49" s="10"/>
      <c r="J49" s="10"/>
      <c r="K49" s="2"/>
    </row>
    <row r="50" spans="1:11" x14ac:dyDescent="0.15">
      <c r="A50" s="28" t="s">
        <v>16</v>
      </c>
      <c r="B50" s="2" t="s">
        <v>31</v>
      </c>
      <c r="C50" s="6" t="s">
        <v>8</v>
      </c>
      <c r="D50" s="10"/>
      <c r="E50" s="10"/>
      <c r="F50" s="10"/>
      <c r="G50" s="10"/>
      <c r="H50" s="10"/>
      <c r="I50" s="10"/>
      <c r="J50" s="10"/>
      <c r="K50" s="2"/>
    </row>
    <row r="51" spans="1:11" x14ac:dyDescent="0.15">
      <c r="A51" s="28"/>
      <c r="B51" s="2" t="s">
        <v>45</v>
      </c>
      <c r="C51" s="6" t="s">
        <v>8</v>
      </c>
      <c r="D51" s="10"/>
      <c r="E51" s="10"/>
      <c r="F51" s="10"/>
      <c r="G51" s="10"/>
      <c r="H51" s="10"/>
      <c r="I51" s="10"/>
      <c r="J51" s="10"/>
      <c r="K51" s="2"/>
    </row>
    <row r="52" spans="1:11" x14ac:dyDescent="0.15">
      <c r="A52" s="28"/>
      <c r="B52" s="2" t="s">
        <v>43</v>
      </c>
      <c r="C52" s="6" t="s">
        <v>8</v>
      </c>
      <c r="D52" s="10"/>
      <c r="E52" s="10"/>
      <c r="F52" s="10"/>
      <c r="G52" s="10"/>
      <c r="H52" s="10"/>
      <c r="I52" s="10"/>
      <c r="J52" s="10"/>
      <c r="K52" s="2"/>
    </row>
    <row r="53" spans="1:11" x14ac:dyDescent="0.15">
      <c r="A53" s="28"/>
      <c r="B53" s="2" t="s">
        <v>40</v>
      </c>
      <c r="C53" s="6" t="s">
        <v>8</v>
      </c>
      <c r="D53" s="10"/>
      <c r="E53" s="10"/>
      <c r="F53" s="10"/>
      <c r="G53" s="10"/>
      <c r="H53" s="10"/>
      <c r="I53" s="10"/>
      <c r="J53" s="10"/>
      <c r="K53" s="2"/>
    </row>
    <row r="54" spans="1:11" x14ac:dyDescent="0.15">
      <c r="A54" s="11" t="s">
        <v>39</v>
      </c>
      <c r="B54" s="2"/>
      <c r="C54" s="6" t="s">
        <v>8</v>
      </c>
      <c r="D54" s="10"/>
      <c r="E54" s="10"/>
      <c r="F54" s="10"/>
      <c r="G54" s="10"/>
      <c r="H54" s="10"/>
      <c r="I54" s="10"/>
      <c r="J54" s="10"/>
      <c r="K54" s="2"/>
    </row>
    <row r="55" spans="1:11" x14ac:dyDescent="0.15">
      <c r="A55" s="2" t="s">
        <v>7</v>
      </c>
      <c r="B55" s="2" t="s">
        <v>34</v>
      </c>
      <c r="C55" s="6" t="s">
        <v>8</v>
      </c>
      <c r="D55" s="12">
        <f>D48*2</f>
        <v>0</v>
      </c>
      <c r="E55" s="12">
        <f t="shared" ref="E55" si="33">E48*2</f>
        <v>0</v>
      </c>
      <c r="F55" s="12"/>
      <c r="G55" s="12">
        <f t="shared" ref="G55:I55" si="34">G48*2</f>
        <v>0</v>
      </c>
      <c r="H55" s="12">
        <f t="shared" si="34"/>
        <v>0</v>
      </c>
      <c r="I55" s="12">
        <f t="shared" si="34"/>
        <v>0</v>
      </c>
      <c r="J55" s="12">
        <f t="shared" ref="J55" si="35">J48*2</f>
        <v>0</v>
      </c>
      <c r="K55" s="16">
        <f t="shared" ref="K55:K65" si="36">SUM(D55:J55)</f>
        <v>0</v>
      </c>
    </row>
    <row r="56" spans="1:11" x14ac:dyDescent="0.15">
      <c r="A56" s="2" t="s">
        <v>9</v>
      </c>
      <c r="B56" s="2" t="s">
        <v>10</v>
      </c>
      <c r="C56" s="6" t="s">
        <v>12</v>
      </c>
      <c r="D56" s="12">
        <f>D43*D48</f>
        <v>0</v>
      </c>
      <c r="E56" s="12">
        <f t="shared" ref="E56" si="37">E43*E48</f>
        <v>0</v>
      </c>
      <c r="F56" s="12"/>
      <c r="G56" s="12">
        <f t="shared" ref="G56:J56" si="38">G43*G48</f>
        <v>0</v>
      </c>
      <c r="H56" s="12">
        <f t="shared" si="38"/>
        <v>0</v>
      </c>
      <c r="I56" s="12">
        <f t="shared" si="38"/>
        <v>0</v>
      </c>
      <c r="J56" s="12">
        <f t="shared" si="38"/>
        <v>0</v>
      </c>
      <c r="K56" s="13">
        <f t="shared" si="36"/>
        <v>0</v>
      </c>
    </row>
    <row r="57" spans="1:11" x14ac:dyDescent="0.15">
      <c r="A57" s="2" t="s">
        <v>15</v>
      </c>
      <c r="B57" s="2"/>
      <c r="C57" s="6" t="s">
        <v>14</v>
      </c>
      <c r="D57" s="12">
        <f>D43*(D44-D49)*D48</f>
        <v>0</v>
      </c>
      <c r="E57" s="12">
        <f t="shared" ref="E57" si="39">E43*(E44-E49)*E48</f>
        <v>0</v>
      </c>
      <c r="F57" s="12"/>
      <c r="G57" s="12">
        <f t="shared" ref="G57:J57" si="40">G43*(G44-G49)*G48</f>
        <v>0</v>
      </c>
      <c r="H57" s="12">
        <f t="shared" si="40"/>
        <v>0</v>
      </c>
      <c r="I57" s="12">
        <f t="shared" si="40"/>
        <v>0</v>
      </c>
      <c r="J57" s="12">
        <f t="shared" si="40"/>
        <v>0</v>
      </c>
      <c r="K57" s="13">
        <f t="shared" si="36"/>
        <v>0</v>
      </c>
    </row>
    <row r="58" spans="1:11" x14ac:dyDescent="0.15">
      <c r="A58" s="2" t="s">
        <v>16</v>
      </c>
      <c r="B58" s="2" t="s">
        <v>17</v>
      </c>
      <c r="C58" s="6" t="s">
        <v>14</v>
      </c>
      <c r="D58" s="12">
        <f>(D43*(D54+D46)-PI()*D46^2/4)*D48</f>
        <v>0</v>
      </c>
      <c r="E58" s="12">
        <f t="shared" ref="E58" si="41">(E43*(E54+E46)-PI()*E46^2/4)*E48</f>
        <v>0</v>
      </c>
      <c r="F58" s="12"/>
      <c r="G58" s="12">
        <f t="shared" ref="G58:J58" si="42">(G43*(G54+G46)-PI()*G46^2/4)*G48</f>
        <v>0</v>
      </c>
      <c r="H58" s="12">
        <f t="shared" si="42"/>
        <v>0</v>
      </c>
      <c r="I58" s="12">
        <f t="shared" si="42"/>
        <v>0</v>
      </c>
      <c r="J58" s="12">
        <f t="shared" si="42"/>
        <v>0</v>
      </c>
      <c r="K58" s="12">
        <f t="shared" si="36"/>
        <v>0</v>
      </c>
    </row>
    <row r="59" spans="1:11" x14ac:dyDescent="0.15">
      <c r="A59" s="2" t="s">
        <v>42</v>
      </c>
      <c r="B59" s="2" t="s">
        <v>46</v>
      </c>
      <c r="C59" s="6" t="s">
        <v>13</v>
      </c>
      <c r="D59" s="12">
        <f>D43*D52*D48</f>
        <v>0</v>
      </c>
      <c r="E59" s="12">
        <f t="shared" ref="E59" si="43">E43*E52*E48</f>
        <v>0</v>
      </c>
      <c r="F59" s="12"/>
      <c r="G59" s="12">
        <f t="shared" ref="G59:J59" si="44">G43*G52*G48</f>
        <v>0</v>
      </c>
      <c r="H59" s="12">
        <f t="shared" si="44"/>
        <v>0</v>
      </c>
      <c r="I59" s="12">
        <f t="shared" si="44"/>
        <v>0</v>
      </c>
      <c r="J59" s="12">
        <f t="shared" si="44"/>
        <v>0</v>
      </c>
      <c r="K59" s="12">
        <f t="shared" si="36"/>
        <v>0</v>
      </c>
    </row>
    <row r="60" spans="1:11" x14ac:dyDescent="0.15">
      <c r="A60" s="2" t="s">
        <v>41</v>
      </c>
      <c r="B60" s="2" t="s">
        <v>18</v>
      </c>
      <c r="C60" s="6" t="s">
        <v>13</v>
      </c>
      <c r="D60" s="12">
        <f>D43*D51*D48</f>
        <v>0</v>
      </c>
      <c r="E60" s="12">
        <f t="shared" ref="E60" si="45">E43*E51*E48</f>
        <v>0</v>
      </c>
      <c r="F60" s="12"/>
      <c r="G60" s="12">
        <f t="shared" ref="G60:J60" si="46">G43*G51*G48</f>
        <v>0</v>
      </c>
      <c r="H60" s="12">
        <f t="shared" si="46"/>
        <v>0</v>
      </c>
      <c r="I60" s="12">
        <f t="shared" si="46"/>
        <v>0</v>
      </c>
      <c r="J60" s="12">
        <f t="shared" si="46"/>
        <v>0</v>
      </c>
      <c r="K60" s="12">
        <f t="shared" si="36"/>
        <v>0</v>
      </c>
    </row>
    <row r="61" spans="1:11" x14ac:dyDescent="0.15">
      <c r="A61" s="2"/>
      <c r="B61" s="2" t="s">
        <v>40</v>
      </c>
      <c r="C61" s="6" t="s">
        <v>13</v>
      </c>
      <c r="D61" s="12">
        <f>D43*D53*D48</f>
        <v>0</v>
      </c>
      <c r="E61" s="12">
        <f t="shared" ref="E61" si="47">E43*E53*E48</f>
        <v>0</v>
      </c>
      <c r="F61" s="12"/>
      <c r="G61" s="12">
        <f t="shared" ref="G61:J61" si="48">G43*G53*G48</f>
        <v>0</v>
      </c>
      <c r="H61" s="12">
        <f t="shared" si="48"/>
        <v>0</v>
      </c>
      <c r="I61" s="12">
        <f t="shared" si="48"/>
        <v>0</v>
      </c>
      <c r="J61" s="12">
        <f t="shared" si="48"/>
        <v>0</v>
      </c>
      <c r="K61" s="12">
        <f t="shared" si="36"/>
        <v>0</v>
      </c>
    </row>
    <row r="62" spans="1:11" x14ac:dyDescent="0.15">
      <c r="A62" s="2" t="s">
        <v>19</v>
      </c>
      <c r="B62" s="2"/>
      <c r="C62" s="6" t="s">
        <v>13</v>
      </c>
      <c r="D62" s="12">
        <f>D57-D61</f>
        <v>0</v>
      </c>
      <c r="E62" s="12">
        <f t="shared" ref="E62" si="49">E57-E61</f>
        <v>0</v>
      </c>
      <c r="F62" s="12"/>
      <c r="G62" s="12">
        <f t="shared" ref="G62" si="50">G57-G61</f>
        <v>0</v>
      </c>
      <c r="H62" s="12">
        <f t="shared" ref="H62:J62" si="51">H57-H59</f>
        <v>0</v>
      </c>
      <c r="I62" s="12">
        <f t="shared" si="51"/>
        <v>0</v>
      </c>
      <c r="J62" s="12">
        <f t="shared" si="51"/>
        <v>0</v>
      </c>
      <c r="K62" s="12">
        <f t="shared" si="36"/>
        <v>0</v>
      </c>
    </row>
    <row r="63" spans="1:11" x14ac:dyDescent="0.15">
      <c r="A63" s="2" t="s">
        <v>20</v>
      </c>
      <c r="B63" s="2"/>
      <c r="C63" s="6" t="s">
        <v>13</v>
      </c>
      <c r="D63" s="12">
        <f>D56*D49</f>
        <v>0</v>
      </c>
      <c r="E63" s="12">
        <f t="shared" ref="E63" si="52">E56*E49</f>
        <v>0</v>
      </c>
      <c r="F63" s="12"/>
      <c r="G63" s="12">
        <f t="shared" ref="G63:J63" si="53">G56*G49</f>
        <v>0</v>
      </c>
      <c r="H63" s="12">
        <f t="shared" si="53"/>
        <v>0</v>
      </c>
      <c r="I63" s="12">
        <f t="shared" si="53"/>
        <v>0</v>
      </c>
      <c r="J63" s="12">
        <f t="shared" si="53"/>
        <v>0</v>
      </c>
      <c r="K63" s="12">
        <f t="shared" si="36"/>
        <v>0</v>
      </c>
    </row>
    <row r="64" spans="1:11" x14ac:dyDescent="0.15">
      <c r="A64" s="2" t="s">
        <v>21</v>
      </c>
      <c r="B64" s="2"/>
      <c r="C64" s="6" t="s">
        <v>23</v>
      </c>
      <c r="D64" s="12">
        <f>D63*2.35</f>
        <v>0</v>
      </c>
      <c r="E64" s="12">
        <f t="shared" ref="E64" si="54">E63*2.35</f>
        <v>0</v>
      </c>
      <c r="F64" s="12"/>
      <c r="G64" s="12">
        <f t="shared" ref="G64:J64" si="55">G63*2.35</f>
        <v>0</v>
      </c>
      <c r="H64" s="12">
        <f t="shared" si="55"/>
        <v>0</v>
      </c>
      <c r="I64" s="12">
        <f t="shared" si="55"/>
        <v>0</v>
      </c>
      <c r="J64" s="12">
        <f t="shared" si="55"/>
        <v>0</v>
      </c>
      <c r="K64" s="12">
        <f t="shared" si="36"/>
        <v>0</v>
      </c>
    </row>
    <row r="65" spans="1:11" x14ac:dyDescent="0.15">
      <c r="A65" s="2" t="s">
        <v>22</v>
      </c>
      <c r="B65" s="2" t="s">
        <v>24</v>
      </c>
      <c r="C65" s="6" t="s">
        <v>12</v>
      </c>
      <c r="D65" s="12">
        <f>D43*D48</f>
        <v>0</v>
      </c>
      <c r="E65" s="12">
        <f t="shared" ref="E65" si="56">E43*E48</f>
        <v>0</v>
      </c>
      <c r="F65" s="12"/>
      <c r="G65" s="12">
        <f t="shared" ref="G65:J65" si="57">G43*G48</f>
        <v>0</v>
      </c>
      <c r="H65" s="12">
        <f t="shared" si="57"/>
        <v>0</v>
      </c>
      <c r="I65" s="12">
        <f t="shared" si="57"/>
        <v>0</v>
      </c>
      <c r="J65" s="12">
        <f t="shared" si="57"/>
        <v>0</v>
      </c>
      <c r="K65" s="13">
        <f t="shared" si="36"/>
        <v>0</v>
      </c>
    </row>
    <row r="78" spans="1:11" x14ac:dyDescent="0.15">
      <c r="A78" s="2" t="s">
        <v>26</v>
      </c>
      <c r="B78" s="2"/>
      <c r="C78" s="6"/>
      <c r="D78" s="9"/>
      <c r="E78" s="9"/>
      <c r="F78" s="9"/>
      <c r="G78" s="9"/>
      <c r="H78" s="14"/>
      <c r="I78" s="9"/>
      <c r="J78" s="9"/>
      <c r="K78" s="6" t="s">
        <v>49</v>
      </c>
    </row>
    <row r="79" spans="1:11" x14ac:dyDescent="0.15">
      <c r="A79" s="2" t="s">
        <v>27</v>
      </c>
      <c r="B79" s="2"/>
      <c r="C79" s="6"/>
      <c r="D79" s="9"/>
      <c r="E79" s="9"/>
      <c r="F79" s="9"/>
      <c r="G79" s="9"/>
      <c r="H79" s="9"/>
      <c r="I79" s="9"/>
      <c r="J79" s="9"/>
      <c r="K79" s="6"/>
    </row>
    <row r="80" spans="1:11" x14ac:dyDescent="0.15">
      <c r="A80" s="2" t="s">
        <v>32</v>
      </c>
      <c r="B80" s="2"/>
      <c r="C80" s="6" t="s">
        <v>8</v>
      </c>
      <c r="D80" s="10"/>
      <c r="E80" s="10"/>
      <c r="F80" s="10"/>
      <c r="G80" s="10"/>
      <c r="H80" s="10"/>
      <c r="I80" s="10"/>
      <c r="J80" s="10"/>
      <c r="K80" s="2"/>
    </row>
    <row r="81" spans="1:11" x14ac:dyDescent="0.15">
      <c r="A81" s="2" t="s">
        <v>35</v>
      </c>
      <c r="B81" s="2"/>
      <c r="C81" s="6" t="s">
        <v>8</v>
      </c>
      <c r="D81" s="10"/>
      <c r="E81" s="10"/>
      <c r="F81" s="10"/>
      <c r="G81" s="10"/>
      <c r="H81" s="10"/>
      <c r="I81" s="10"/>
      <c r="J81" s="10"/>
      <c r="K81" s="2"/>
    </row>
    <row r="82" spans="1:11" x14ac:dyDescent="0.15">
      <c r="A82" s="2" t="s">
        <v>36</v>
      </c>
      <c r="B82" s="2"/>
      <c r="C82" s="6" t="s">
        <v>8</v>
      </c>
      <c r="D82" s="10"/>
      <c r="E82" s="10"/>
      <c r="F82" s="10"/>
      <c r="G82" s="10"/>
      <c r="H82" s="10"/>
      <c r="I82" s="10"/>
      <c r="J82" s="10"/>
      <c r="K82" s="2"/>
    </row>
    <row r="83" spans="1:11" x14ac:dyDescent="0.15">
      <c r="A83" s="2" t="s">
        <v>37</v>
      </c>
      <c r="B83" s="2"/>
      <c r="C83" s="6" t="s">
        <v>8</v>
      </c>
      <c r="D83" s="10"/>
      <c r="E83" s="10"/>
      <c r="F83" s="10"/>
      <c r="G83" s="10"/>
      <c r="H83" s="10"/>
      <c r="I83" s="10"/>
      <c r="J83" s="10"/>
      <c r="K83" s="2"/>
    </row>
    <row r="84" spans="1:11" x14ac:dyDescent="0.15">
      <c r="A84" s="2" t="s">
        <v>38</v>
      </c>
      <c r="B84" s="2"/>
      <c r="C84" s="6" t="s">
        <v>8</v>
      </c>
      <c r="D84" s="10"/>
      <c r="E84" s="10"/>
      <c r="F84" s="10"/>
      <c r="G84" s="10"/>
      <c r="H84" s="10"/>
      <c r="I84" s="10"/>
      <c r="J84" s="10"/>
      <c r="K84" s="2"/>
    </row>
    <row r="85" spans="1:11" x14ac:dyDescent="0.15">
      <c r="A85" s="2" t="s">
        <v>28</v>
      </c>
      <c r="B85" s="2"/>
      <c r="C85" s="6" t="s">
        <v>8</v>
      </c>
      <c r="D85" s="10"/>
      <c r="E85" s="10"/>
      <c r="F85" s="10"/>
      <c r="G85" s="10"/>
      <c r="H85" s="10"/>
      <c r="I85" s="10"/>
      <c r="J85" s="10"/>
      <c r="K85" s="15">
        <f>SUM(D85:J85)</f>
        <v>0</v>
      </c>
    </row>
    <row r="86" spans="1:11" x14ac:dyDescent="0.15">
      <c r="A86" s="2" t="s">
        <v>30</v>
      </c>
      <c r="B86" s="2" t="s">
        <v>29</v>
      </c>
      <c r="C86" s="6" t="s">
        <v>8</v>
      </c>
      <c r="D86" s="10"/>
      <c r="E86" s="10"/>
      <c r="F86" s="10"/>
      <c r="G86" s="10"/>
      <c r="H86" s="10"/>
      <c r="I86" s="10"/>
      <c r="J86" s="10"/>
      <c r="K86" s="2"/>
    </row>
    <row r="87" spans="1:11" x14ac:dyDescent="0.15">
      <c r="A87" s="28" t="s">
        <v>16</v>
      </c>
      <c r="B87" s="2" t="s">
        <v>31</v>
      </c>
      <c r="C87" s="6" t="s">
        <v>8</v>
      </c>
      <c r="D87" s="10"/>
      <c r="E87" s="10"/>
      <c r="F87" s="10"/>
      <c r="G87" s="10"/>
      <c r="H87" s="10"/>
      <c r="I87" s="10"/>
      <c r="J87" s="10"/>
      <c r="K87" s="2"/>
    </row>
    <row r="88" spans="1:11" x14ac:dyDescent="0.15">
      <c r="A88" s="28"/>
      <c r="B88" s="2" t="s">
        <v>45</v>
      </c>
      <c r="C88" s="6" t="s">
        <v>8</v>
      </c>
      <c r="D88" s="10"/>
      <c r="E88" s="10"/>
      <c r="F88" s="10"/>
      <c r="G88" s="10"/>
      <c r="H88" s="10"/>
      <c r="I88" s="10"/>
      <c r="J88" s="10"/>
      <c r="K88" s="2"/>
    </row>
    <row r="89" spans="1:11" x14ac:dyDescent="0.15">
      <c r="A89" s="28"/>
      <c r="B89" s="2" t="s">
        <v>43</v>
      </c>
      <c r="C89" s="6" t="s">
        <v>8</v>
      </c>
      <c r="D89" s="10"/>
      <c r="E89" s="10"/>
      <c r="F89" s="10"/>
      <c r="G89" s="10"/>
      <c r="H89" s="10"/>
      <c r="I89" s="10"/>
      <c r="J89" s="10"/>
      <c r="K89" s="2"/>
    </row>
    <row r="90" spans="1:11" x14ac:dyDescent="0.15">
      <c r="A90" s="28"/>
      <c r="B90" s="2" t="s">
        <v>40</v>
      </c>
      <c r="C90" s="6" t="s">
        <v>8</v>
      </c>
      <c r="D90" s="10"/>
      <c r="E90" s="10"/>
      <c r="F90" s="10"/>
      <c r="G90" s="10"/>
      <c r="H90" s="10"/>
      <c r="I90" s="10"/>
      <c r="J90" s="10"/>
      <c r="K90" s="2"/>
    </row>
    <row r="91" spans="1:11" x14ac:dyDescent="0.15">
      <c r="A91" s="11" t="s">
        <v>39</v>
      </c>
      <c r="B91" s="2"/>
      <c r="C91" s="6" t="s">
        <v>8</v>
      </c>
      <c r="D91" s="10"/>
      <c r="E91" s="10"/>
      <c r="F91" s="10"/>
      <c r="G91" s="10"/>
      <c r="H91" s="10"/>
      <c r="I91" s="10"/>
      <c r="J91" s="10"/>
      <c r="K91" s="2"/>
    </row>
    <row r="92" spans="1:11" x14ac:dyDescent="0.15">
      <c r="A92" s="2" t="s">
        <v>7</v>
      </c>
      <c r="B92" s="2" t="s">
        <v>34</v>
      </c>
      <c r="C92" s="6" t="s">
        <v>8</v>
      </c>
      <c r="D92" s="12">
        <f>D85*2</f>
        <v>0</v>
      </c>
      <c r="E92" s="12">
        <f t="shared" ref="E92" si="58">E85*2</f>
        <v>0</v>
      </c>
      <c r="F92" s="12"/>
      <c r="G92" s="12">
        <f t="shared" ref="G92:I92" si="59">G85*2</f>
        <v>0</v>
      </c>
      <c r="H92" s="12">
        <f t="shared" si="59"/>
        <v>0</v>
      </c>
      <c r="I92" s="12">
        <f t="shared" si="59"/>
        <v>0</v>
      </c>
      <c r="J92" s="12">
        <f t="shared" ref="J92" si="60">J85*2</f>
        <v>0</v>
      </c>
      <c r="K92" s="16">
        <f t="shared" ref="K92:K102" si="61">SUM(D92:J92)</f>
        <v>0</v>
      </c>
    </row>
    <row r="93" spans="1:11" x14ac:dyDescent="0.15">
      <c r="A93" s="2" t="s">
        <v>9</v>
      </c>
      <c r="B93" s="2" t="s">
        <v>10</v>
      </c>
      <c r="C93" s="6" t="s">
        <v>12</v>
      </c>
      <c r="D93" s="12">
        <f>D80*D85</f>
        <v>0</v>
      </c>
      <c r="E93" s="12">
        <f t="shared" ref="E93" si="62">E80*E85</f>
        <v>0</v>
      </c>
      <c r="F93" s="12"/>
      <c r="G93" s="12">
        <f t="shared" ref="G93:J93" si="63">G80*G85</f>
        <v>0</v>
      </c>
      <c r="H93" s="12">
        <f t="shared" si="63"/>
        <v>0</v>
      </c>
      <c r="I93" s="12">
        <f t="shared" si="63"/>
        <v>0</v>
      </c>
      <c r="J93" s="12">
        <f t="shared" si="63"/>
        <v>0</v>
      </c>
      <c r="K93" s="13">
        <f t="shared" si="61"/>
        <v>0</v>
      </c>
    </row>
    <row r="94" spans="1:11" x14ac:dyDescent="0.15">
      <c r="A94" s="2" t="s">
        <v>15</v>
      </c>
      <c r="B94" s="2"/>
      <c r="C94" s="6" t="s">
        <v>14</v>
      </c>
      <c r="D94" s="12">
        <f>D80*(D81-D86)*D85</f>
        <v>0</v>
      </c>
      <c r="E94" s="12">
        <f t="shared" ref="E94" si="64">E80*(E81-E86)*E85</f>
        <v>0</v>
      </c>
      <c r="F94" s="12"/>
      <c r="G94" s="12">
        <f t="shared" ref="G94:J94" si="65">G80*(G81-G86)*G85</f>
        <v>0</v>
      </c>
      <c r="H94" s="12">
        <f t="shared" si="65"/>
        <v>0</v>
      </c>
      <c r="I94" s="12">
        <f t="shared" si="65"/>
        <v>0</v>
      </c>
      <c r="J94" s="12">
        <f t="shared" si="65"/>
        <v>0</v>
      </c>
      <c r="K94" s="13">
        <f t="shared" si="61"/>
        <v>0</v>
      </c>
    </row>
    <row r="95" spans="1:11" x14ac:dyDescent="0.15">
      <c r="A95" s="2" t="s">
        <v>16</v>
      </c>
      <c r="B95" s="2" t="s">
        <v>17</v>
      </c>
      <c r="C95" s="6" t="s">
        <v>14</v>
      </c>
      <c r="D95" s="12">
        <f>(D80*(D91+D83)-PI()*D83^2/4)*D85</f>
        <v>0</v>
      </c>
      <c r="E95" s="12">
        <f t="shared" ref="E95" si="66">(E80*(E91+E83)-PI()*E83^2/4)*E85</f>
        <v>0</v>
      </c>
      <c r="F95" s="12"/>
      <c r="G95" s="12">
        <f t="shared" ref="G95:J95" si="67">(G80*(G91+G83)-PI()*G83^2/4)*G85</f>
        <v>0</v>
      </c>
      <c r="H95" s="12">
        <f t="shared" si="67"/>
        <v>0</v>
      </c>
      <c r="I95" s="12">
        <f t="shared" si="67"/>
        <v>0</v>
      </c>
      <c r="J95" s="12">
        <f t="shared" si="67"/>
        <v>0</v>
      </c>
      <c r="K95" s="12">
        <f t="shared" si="61"/>
        <v>0</v>
      </c>
    </row>
    <row r="96" spans="1:11" x14ac:dyDescent="0.15">
      <c r="A96" s="2" t="s">
        <v>42</v>
      </c>
      <c r="B96" s="2" t="s">
        <v>46</v>
      </c>
      <c r="C96" s="6" t="s">
        <v>13</v>
      </c>
      <c r="D96" s="12">
        <f>D80*D89*D85</f>
        <v>0</v>
      </c>
      <c r="E96" s="12">
        <f t="shared" ref="E96" si="68">E80*E89*E85</f>
        <v>0</v>
      </c>
      <c r="F96" s="12"/>
      <c r="G96" s="12">
        <f t="shared" ref="G96:J96" si="69">G80*G89*G85</f>
        <v>0</v>
      </c>
      <c r="H96" s="12">
        <f t="shared" si="69"/>
        <v>0</v>
      </c>
      <c r="I96" s="12">
        <f t="shared" si="69"/>
        <v>0</v>
      </c>
      <c r="J96" s="12">
        <f t="shared" si="69"/>
        <v>0</v>
      </c>
      <c r="K96" s="12">
        <f t="shared" si="61"/>
        <v>0</v>
      </c>
    </row>
    <row r="97" spans="1:11" x14ac:dyDescent="0.15">
      <c r="A97" s="2" t="s">
        <v>41</v>
      </c>
      <c r="B97" s="2" t="s">
        <v>18</v>
      </c>
      <c r="C97" s="6" t="s">
        <v>13</v>
      </c>
      <c r="D97" s="12">
        <f>D80*D88*D85</f>
        <v>0</v>
      </c>
      <c r="E97" s="12">
        <f t="shared" ref="E97" si="70">E80*E88*E85</f>
        <v>0</v>
      </c>
      <c r="F97" s="12"/>
      <c r="G97" s="12">
        <f t="shared" ref="G97:J97" si="71">G80*G88*G85</f>
        <v>0</v>
      </c>
      <c r="H97" s="12">
        <f t="shared" si="71"/>
        <v>0</v>
      </c>
      <c r="I97" s="12">
        <f t="shared" si="71"/>
        <v>0</v>
      </c>
      <c r="J97" s="12">
        <f t="shared" si="71"/>
        <v>0</v>
      </c>
      <c r="K97" s="12">
        <f t="shared" si="61"/>
        <v>0</v>
      </c>
    </row>
    <row r="98" spans="1:11" x14ac:dyDescent="0.15">
      <c r="A98" s="2"/>
      <c r="B98" s="2" t="s">
        <v>40</v>
      </c>
      <c r="C98" s="6" t="s">
        <v>13</v>
      </c>
      <c r="D98" s="12">
        <f>D80*D90*D85</f>
        <v>0</v>
      </c>
      <c r="E98" s="12">
        <f t="shared" ref="E98" si="72">E80*E90*E85</f>
        <v>0</v>
      </c>
      <c r="F98" s="12"/>
      <c r="G98" s="12">
        <f t="shared" ref="G98:J98" si="73">G80*G90*G85</f>
        <v>0</v>
      </c>
      <c r="H98" s="12">
        <f t="shared" si="73"/>
        <v>0</v>
      </c>
      <c r="I98" s="12">
        <f t="shared" si="73"/>
        <v>0</v>
      </c>
      <c r="J98" s="12">
        <f t="shared" si="73"/>
        <v>0</v>
      </c>
      <c r="K98" s="12">
        <f t="shared" si="61"/>
        <v>0</v>
      </c>
    </row>
    <row r="99" spans="1:11" x14ac:dyDescent="0.15">
      <c r="A99" s="2" t="s">
        <v>19</v>
      </c>
      <c r="B99" s="2"/>
      <c r="C99" s="6" t="s">
        <v>13</v>
      </c>
      <c r="D99" s="12">
        <f>D94-D98</f>
        <v>0</v>
      </c>
      <c r="E99" s="12">
        <f t="shared" ref="E99" si="74">E94-E98</f>
        <v>0</v>
      </c>
      <c r="F99" s="12"/>
      <c r="G99" s="12">
        <f t="shared" ref="G99" si="75">G94-G98</f>
        <v>0</v>
      </c>
      <c r="H99" s="12">
        <f t="shared" ref="H99:J99" si="76">H94-H96</f>
        <v>0</v>
      </c>
      <c r="I99" s="12">
        <f t="shared" si="76"/>
        <v>0</v>
      </c>
      <c r="J99" s="12">
        <f t="shared" si="76"/>
        <v>0</v>
      </c>
      <c r="K99" s="12">
        <f t="shared" si="61"/>
        <v>0</v>
      </c>
    </row>
    <row r="100" spans="1:11" x14ac:dyDescent="0.15">
      <c r="A100" s="2" t="s">
        <v>20</v>
      </c>
      <c r="B100" s="2"/>
      <c r="C100" s="6" t="s">
        <v>13</v>
      </c>
      <c r="D100" s="12">
        <f>D93*D86</f>
        <v>0</v>
      </c>
      <c r="E100" s="12">
        <f t="shared" ref="E100" si="77">E93*E86</f>
        <v>0</v>
      </c>
      <c r="F100" s="12"/>
      <c r="G100" s="12">
        <f t="shared" ref="G100:J100" si="78">G93*G86</f>
        <v>0</v>
      </c>
      <c r="H100" s="12">
        <f t="shared" si="78"/>
        <v>0</v>
      </c>
      <c r="I100" s="12">
        <f t="shared" si="78"/>
        <v>0</v>
      </c>
      <c r="J100" s="12">
        <f t="shared" si="78"/>
        <v>0</v>
      </c>
      <c r="K100" s="12">
        <f t="shared" si="61"/>
        <v>0</v>
      </c>
    </row>
    <row r="101" spans="1:11" x14ac:dyDescent="0.15">
      <c r="A101" s="2" t="s">
        <v>21</v>
      </c>
      <c r="B101" s="2"/>
      <c r="C101" s="6" t="s">
        <v>23</v>
      </c>
      <c r="D101" s="12">
        <f>D100*2.35</f>
        <v>0</v>
      </c>
      <c r="E101" s="12">
        <f t="shared" ref="E101" si="79">E100*2.35</f>
        <v>0</v>
      </c>
      <c r="F101" s="12"/>
      <c r="G101" s="12">
        <f t="shared" ref="G101:J101" si="80">G100*2.35</f>
        <v>0</v>
      </c>
      <c r="H101" s="12">
        <f t="shared" si="80"/>
        <v>0</v>
      </c>
      <c r="I101" s="12">
        <f t="shared" si="80"/>
        <v>0</v>
      </c>
      <c r="J101" s="12">
        <f t="shared" si="80"/>
        <v>0</v>
      </c>
      <c r="K101" s="12">
        <f t="shared" si="61"/>
        <v>0</v>
      </c>
    </row>
    <row r="102" spans="1:11" x14ac:dyDescent="0.15">
      <c r="A102" s="2" t="s">
        <v>22</v>
      </c>
      <c r="B102" s="2" t="s">
        <v>24</v>
      </c>
      <c r="C102" s="6" t="s">
        <v>12</v>
      </c>
      <c r="D102" s="12">
        <f>D80*D85</f>
        <v>0</v>
      </c>
      <c r="E102" s="12">
        <f t="shared" ref="E102" si="81">E80*E85</f>
        <v>0</v>
      </c>
      <c r="F102" s="12"/>
      <c r="G102" s="12">
        <f t="shared" ref="G102:J102" si="82">G80*G85</f>
        <v>0</v>
      </c>
      <c r="H102" s="12">
        <f t="shared" si="82"/>
        <v>0</v>
      </c>
      <c r="I102" s="12">
        <f t="shared" si="82"/>
        <v>0</v>
      </c>
      <c r="J102" s="12">
        <f t="shared" si="82"/>
        <v>0</v>
      </c>
      <c r="K102" s="13">
        <f t="shared" si="61"/>
        <v>0</v>
      </c>
    </row>
    <row r="114" spans="1:11" x14ac:dyDescent="0.15">
      <c r="A114" s="2" t="s">
        <v>26</v>
      </c>
      <c r="B114" s="2"/>
      <c r="C114" s="6"/>
      <c r="D114" s="9"/>
      <c r="E114" s="9"/>
      <c r="F114" s="9"/>
      <c r="G114" s="9"/>
      <c r="H114" s="14"/>
      <c r="I114" s="9"/>
      <c r="J114" s="9"/>
      <c r="K114" s="6" t="s">
        <v>49</v>
      </c>
    </row>
    <row r="115" spans="1:11" x14ac:dyDescent="0.15">
      <c r="A115" s="2" t="s">
        <v>27</v>
      </c>
      <c r="B115" s="2"/>
      <c r="C115" s="6"/>
      <c r="D115" s="9"/>
      <c r="E115" s="9"/>
      <c r="F115" s="9"/>
      <c r="G115" s="9"/>
      <c r="H115" s="9"/>
      <c r="I115" s="9"/>
      <c r="J115" s="9"/>
      <c r="K115" s="6"/>
    </row>
    <row r="116" spans="1:11" x14ac:dyDescent="0.15">
      <c r="A116" s="2" t="s">
        <v>32</v>
      </c>
      <c r="B116" s="2"/>
      <c r="C116" s="6" t="s">
        <v>8</v>
      </c>
      <c r="D116" s="10"/>
      <c r="E116" s="10"/>
      <c r="F116" s="10"/>
      <c r="G116" s="10"/>
      <c r="H116" s="10"/>
      <c r="I116" s="10"/>
      <c r="J116" s="10"/>
      <c r="K116" s="2"/>
    </row>
    <row r="117" spans="1:11" x14ac:dyDescent="0.15">
      <c r="A117" s="2" t="s">
        <v>35</v>
      </c>
      <c r="B117" s="2"/>
      <c r="C117" s="6" t="s">
        <v>8</v>
      </c>
      <c r="D117" s="10"/>
      <c r="E117" s="10"/>
      <c r="F117" s="10"/>
      <c r="G117" s="10"/>
      <c r="H117" s="10"/>
      <c r="I117" s="10"/>
      <c r="J117" s="10"/>
      <c r="K117" s="2"/>
    </row>
    <row r="118" spans="1:11" x14ac:dyDescent="0.15">
      <c r="A118" s="2" t="s">
        <v>36</v>
      </c>
      <c r="B118" s="2"/>
      <c r="C118" s="6" t="s">
        <v>8</v>
      </c>
      <c r="D118" s="10"/>
      <c r="E118" s="10"/>
      <c r="F118" s="10"/>
      <c r="G118" s="10"/>
      <c r="H118" s="10"/>
      <c r="I118" s="10"/>
      <c r="J118" s="10"/>
      <c r="K118" s="2"/>
    </row>
    <row r="119" spans="1:11" x14ac:dyDescent="0.15">
      <c r="A119" s="2" t="s">
        <v>37</v>
      </c>
      <c r="B119" s="2"/>
      <c r="C119" s="6" t="s">
        <v>8</v>
      </c>
      <c r="D119" s="10"/>
      <c r="E119" s="10"/>
      <c r="F119" s="10"/>
      <c r="G119" s="10"/>
      <c r="H119" s="10"/>
      <c r="I119" s="10"/>
      <c r="J119" s="10"/>
      <c r="K119" s="2"/>
    </row>
    <row r="120" spans="1:11" x14ac:dyDescent="0.15">
      <c r="A120" s="2" t="s">
        <v>38</v>
      </c>
      <c r="B120" s="2"/>
      <c r="C120" s="6" t="s">
        <v>8</v>
      </c>
      <c r="D120" s="10"/>
      <c r="E120" s="10"/>
      <c r="F120" s="10"/>
      <c r="G120" s="10"/>
      <c r="H120" s="10"/>
      <c r="I120" s="10"/>
      <c r="J120" s="10"/>
      <c r="K120" s="2"/>
    </row>
    <row r="121" spans="1:11" x14ac:dyDescent="0.15">
      <c r="A121" s="2" t="s">
        <v>28</v>
      </c>
      <c r="B121" s="2"/>
      <c r="C121" s="6" t="s">
        <v>8</v>
      </c>
      <c r="D121" s="10"/>
      <c r="E121" s="10"/>
      <c r="F121" s="10"/>
      <c r="G121" s="10"/>
      <c r="H121" s="10"/>
      <c r="I121" s="10"/>
      <c r="J121" s="10"/>
      <c r="K121" s="15">
        <f>SUM(D121:J121)</f>
        <v>0</v>
      </c>
    </row>
    <row r="122" spans="1:11" x14ac:dyDescent="0.15">
      <c r="A122" s="2" t="s">
        <v>30</v>
      </c>
      <c r="B122" s="2" t="s">
        <v>29</v>
      </c>
      <c r="C122" s="6" t="s">
        <v>8</v>
      </c>
      <c r="D122" s="10"/>
      <c r="E122" s="10"/>
      <c r="F122" s="10"/>
      <c r="G122" s="10"/>
      <c r="H122" s="10"/>
      <c r="I122" s="10"/>
      <c r="J122" s="10"/>
      <c r="K122" s="2"/>
    </row>
    <row r="123" spans="1:11" x14ac:dyDescent="0.15">
      <c r="A123" s="28" t="s">
        <v>16</v>
      </c>
      <c r="B123" s="2" t="s">
        <v>31</v>
      </c>
      <c r="C123" s="6" t="s">
        <v>8</v>
      </c>
      <c r="D123" s="10"/>
      <c r="E123" s="10"/>
      <c r="F123" s="10"/>
      <c r="G123" s="10"/>
      <c r="H123" s="10"/>
      <c r="I123" s="10"/>
      <c r="J123" s="10"/>
      <c r="K123" s="2"/>
    </row>
    <row r="124" spans="1:11" x14ac:dyDescent="0.15">
      <c r="A124" s="28"/>
      <c r="B124" s="2" t="s">
        <v>45</v>
      </c>
      <c r="C124" s="6" t="s">
        <v>8</v>
      </c>
      <c r="D124" s="10"/>
      <c r="E124" s="10"/>
      <c r="F124" s="10"/>
      <c r="G124" s="10"/>
      <c r="H124" s="10"/>
      <c r="I124" s="10"/>
      <c r="J124" s="10"/>
      <c r="K124" s="2"/>
    </row>
    <row r="125" spans="1:11" x14ac:dyDescent="0.15">
      <c r="A125" s="28"/>
      <c r="B125" s="2" t="s">
        <v>43</v>
      </c>
      <c r="C125" s="6" t="s">
        <v>8</v>
      </c>
      <c r="D125" s="10"/>
      <c r="E125" s="10"/>
      <c r="F125" s="10"/>
      <c r="G125" s="10"/>
      <c r="H125" s="10"/>
      <c r="I125" s="10"/>
      <c r="J125" s="10"/>
      <c r="K125" s="2"/>
    </row>
    <row r="126" spans="1:11" x14ac:dyDescent="0.15">
      <c r="A126" s="28"/>
      <c r="B126" s="2" t="s">
        <v>40</v>
      </c>
      <c r="C126" s="6" t="s">
        <v>8</v>
      </c>
      <c r="D126" s="10"/>
      <c r="E126" s="10"/>
      <c r="F126" s="10"/>
      <c r="G126" s="10"/>
      <c r="H126" s="10"/>
      <c r="I126" s="10"/>
      <c r="J126" s="10"/>
      <c r="K126" s="2"/>
    </row>
    <row r="127" spans="1:11" x14ac:dyDescent="0.15">
      <c r="A127" s="11" t="s">
        <v>39</v>
      </c>
      <c r="B127" s="2"/>
      <c r="C127" s="6" t="s">
        <v>8</v>
      </c>
      <c r="D127" s="10"/>
      <c r="E127" s="10"/>
      <c r="F127" s="10"/>
      <c r="G127" s="10"/>
      <c r="H127" s="10"/>
      <c r="I127" s="10"/>
      <c r="J127" s="10"/>
      <c r="K127" s="2"/>
    </row>
    <row r="128" spans="1:11" x14ac:dyDescent="0.15">
      <c r="A128" s="2" t="s">
        <v>7</v>
      </c>
      <c r="B128" s="2" t="s">
        <v>34</v>
      </c>
      <c r="C128" s="6" t="s">
        <v>8</v>
      </c>
      <c r="D128" s="12">
        <f>D121*2</f>
        <v>0</v>
      </c>
      <c r="E128" s="12">
        <f t="shared" ref="E128" si="83">E121*2</f>
        <v>0</v>
      </c>
      <c r="F128" s="12"/>
      <c r="G128" s="12">
        <f t="shared" ref="G128:I128" si="84">G121*2</f>
        <v>0</v>
      </c>
      <c r="H128" s="12">
        <f t="shared" si="84"/>
        <v>0</v>
      </c>
      <c r="I128" s="12">
        <f t="shared" si="84"/>
        <v>0</v>
      </c>
      <c r="J128" s="12">
        <f t="shared" ref="J128" si="85">J121*2</f>
        <v>0</v>
      </c>
      <c r="K128" s="16">
        <f t="shared" ref="K128:K138" si="86">SUM(D128:J128)</f>
        <v>0</v>
      </c>
    </row>
    <row r="129" spans="1:11" x14ac:dyDescent="0.15">
      <c r="A129" s="2" t="s">
        <v>9</v>
      </c>
      <c r="B129" s="2" t="s">
        <v>10</v>
      </c>
      <c r="C129" s="6" t="s">
        <v>12</v>
      </c>
      <c r="D129" s="12">
        <f>D116*D121</f>
        <v>0</v>
      </c>
      <c r="E129" s="12">
        <f t="shared" ref="E129" si="87">E116*E121</f>
        <v>0</v>
      </c>
      <c r="F129" s="12"/>
      <c r="G129" s="12">
        <f t="shared" ref="G129:J129" si="88">G116*G121</f>
        <v>0</v>
      </c>
      <c r="H129" s="12">
        <f t="shared" si="88"/>
        <v>0</v>
      </c>
      <c r="I129" s="12">
        <f t="shared" si="88"/>
        <v>0</v>
      </c>
      <c r="J129" s="12">
        <f t="shared" si="88"/>
        <v>0</v>
      </c>
      <c r="K129" s="13">
        <f t="shared" si="86"/>
        <v>0</v>
      </c>
    </row>
    <row r="130" spans="1:11" x14ac:dyDescent="0.15">
      <c r="A130" s="2" t="s">
        <v>15</v>
      </c>
      <c r="B130" s="2"/>
      <c r="C130" s="6" t="s">
        <v>14</v>
      </c>
      <c r="D130" s="12">
        <f>D116*(D117-D122)*D121</f>
        <v>0</v>
      </c>
      <c r="E130" s="12">
        <f t="shared" ref="E130" si="89">E116*(E117-E122)*E121</f>
        <v>0</v>
      </c>
      <c r="F130" s="12"/>
      <c r="G130" s="12">
        <f t="shared" ref="G130:J130" si="90">G116*(G117-G122)*G121</f>
        <v>0</v>
      </c>
      <c r="H130" s="12">
        <f t="shared" si="90"/>
        <v>0</v>
      </c>
      <c r="I130" s="12">
        <f t="shared" si="90"/>
        <v>0</v>
      </c>
      <c r="J130" s="12">
        <f t="shared" si="90"/>
        <v>0</v>
      </c>
      <c r="K130" s="13">
        <f t="shared" si="86"/>
        <v>0</v>
      </c>
    </row>
    <row r="131" spans="1:11" x14ac:dyDescent="0.15">
      <c r="A131" s="2" t="s">
        <v>16</v>
      </c>
      <c r="B131" s="2" t="s">
        <v>17</v>
      </c>
      <c r="C131" s="6" t="s">
        <v>14</v>
      </c>
      <c r="D131" s="12">
        <f>(D116*(D127+D119)-PI()*D119^2/4)*D121</f>
        <v>0</v>
      </c>
      <c r="E131" s="12">
        <f t="shared" ref="E131" si="91">(E116*(E127+E119)-PI()*E119^2/4)*E121</f>
        <v>0</v>
      </c>
      <c r="F131" s="12"/>
      <c r="G131" s="12">
        <f t="shared" ref="G131:J131" si="92">(G116*(G127+G119)-PI()*G119^2/4)*G121</f>
        <v>0</v>
      </c>
      <c r="H131" s="12">
        <f t="shared" si="92"/>
        <v>0</v>
      </c>
      <c r="I131" s="12">
        <f t="shared" si="92"/>
        <v>0</v>
      </c>
      <c r="J131" s="12">
        <f t="shared" si="92"/>
        <v>0</v>
      </c>
      <c r="K131" s="12">
        <f t="shared" si="86"/>
        <v>0</v>
      </c>
    </row>
    <row r="132" spans="1:11" x14ac:dyDescent="0.15">
      <c r="A132" s="2" t="s">
        <v>42</v>
      </c>
      <c r="B132" s="2" t="s">
        <v>46</v>
      </c>
      <c r="C132" s="6" t="s">
        <v>13</v>
      </c>
      <c r="D132" s="12">
        <f>D116*D125*D121</f>
        <v>0</v>
      </c>
      <c r="E132" s="12">
        <f t="shared" ref="E132" si="93">E116*E125*E121</f>
        <v>0</v>
      </c>
      <c r="F132" s="12"/>
      <c r="G132" s="12">
        <f t="shared" ref="G132:J132" si="94">G116*G125*G121</f>
        <v>0</v>
      </c>
      <c r="H132" s="12">
        <f t="shared" si="94"/>
        <v>0</v>
      </c>
      <c r="I132" s="12">
        <f t="shared" si="94"/>
        <v>0</v>
      </c>
      <c r="J132" s="12">
        <f t="shared" si="94"/>
        <v>0</v>
      </c>
      <c r="K132" s="12">
        <f t="shared" si="86"/>
        <v>0</v>
      </c>
    </row>
    <row r="133" spans="1:11" x14ac:dyDescent="0.15">
      <c r="A133" s="2" t="s">
        <v>41</v>
      </c>
      <c r="B133" s="2" t="s">
        <v>18</v>
      </c>
      <c r="C133" s="6" t="s">
        <v>13</v>
      </c>
      <c r="D133" s="12">
        <f>D116*D124*D121</f>
        <v>0</v>
      </c>
      <c r="E133" s="12">
        <f t="shared" ref="E133" si="95">E116*E124*E121</f>
        <v>0</v>
      </c>
      <c r="F133" s="12"/>
      <c r="G133" s="12">
        <f t="shared" ref="G133:J133" si="96">G116*G124*G121</f>
        <v>0</v>
      </c>
      <c r="H133" s="12">
        <f t="shared" si="96"/>
        <v>0</v>
      </c>
      <c r="I133" s="12">
        <f t="shared" si="96"/>
        <v>0</v>
      </c>
      <c r="J133" s="12">
        <f t="shared" si="96"/>
        <v>0</v>
      </c>
      <c r="K133" s="12">
        <f t="shared" si="86"/>
        <v>0</v>
      </c>
    </row>
    <row r="134" spans="1:11" x14ac:dyDescent="0.15">
      <c r="A134" s="2"/>
      <c r="B134" s="2" t="s">
        <v>40</v>
      </c>
      <c r="C134" s="6" t="s">
        <v>13</v>
      </c>
      <c r="D134" s="12">
        <f>D116*D126*D121</f>
        <v>0</v>
      </c>
      <c r="E134" s="12">
        <f t="shared" ref="E134" si="97">E116*E126*E121</f>
        <v>0</v>
      </c>
      <c r="F134" s="12"/>
      <c r="G134" s="12">
        <f t="shared" ref="G134:J134" si="98">G116*G126*G121</f>
        <v>0</v>
      </c>
      <c r="H134" s="12">
        <f t="shared" si="98"/>
        <v>0</v>
      </c>
      <c r="I134" s="12">
        <f t="shared" si="98"/>
        <v>0</v>
      </c>
      <c r="J134" s="12">
        <f t="shared" si="98"/>
        <v>0</v>
      </c>
      <c r="K134" s="12">
        <f t="shared" si="86"/>
        <v>0</v>
      </c>
    </row>
    <row r="135" spans="1:11" x14ac:dyDescent="0.15">
      <c r="A135" s="2" t="s">
        <v>19</v>
      </c>
      <c r="B135" s="2"/>
      <c r="C135" s="6" t="s">
        <v>13</v>
      </c>
      <c r="D135" s="12">
        <f>D130-D134</f>
        <v>0</v>
      </c>
      <c r="E135" s="12">
        <f t="shared" ref="E135" si="99">E130-E134</f>
        <v>0</v>
      </c>
      <c r="F135" s="12"/>
      <c r="G135" s="12">
        <f t="shared" ref="G135" si="100">G130-G134</f>
        <v>0</v>
      </c>
      <c r="H135" s="12">
        <f t="shared" ref="H135:J135" si="101">H130-H132</f>
        <v>0</v>
      </c>
      <c r="I135" s="12">
        <f t="shared" si="101"/>
        <v>0</v>
      </c>
      <c r="J135" s="12">
        <f t="shared" si="101"/>
        <v>0</v>
      </c>
      <c r="K135" s="12">
        <f t="shared" si="86"/>
        <v>0</v>
      </c>
    </row>
    <row r="136" spans="1:11" x14ac:dyDescent="0.15">
      <c r="A136" s="2" t="s">
        <v>20</v>
      </c>
      <c r="B136" s="2"/>
      <c r="C136" s="6" t="s">
        <v>13</v>
      </c>
      <c r="D136" s="12">
        <f>D129*D122</f>
        <v>0</v>
      </c>
      <c r="E136" s="12">
        <f t="shared" ref="E136" si="102">E129*E122</f>
        <v>0</v>
      </c>
      <c r="F136" s="12"/>
      <c r="G136" s="12">
        <f t="shared" ref="G136:J136" si="103">G129*G122</f>
        <v>0</v>
      </c>
      <c r="H136" s="12">
        <f t="shared" si="103"/>
        <v>0</v>
      </c>
      <c r="I136" s="12">
        <f t="shared" si="103"/>
        <v>0</v>
      </c>
      <c r="J136" s="12">
        <f t="shared" si="103"/>
        <v>0</v>
      </c>
      <c r="K136" s="12">
        <f t="shared" si="86"/>
        <v>0</v>
      </c>
    </row>
    <row r="137" spans="1:11" x14ac:dyDescent="0.15">
      <c r="A137" s="2" t="s">
        <v>21</v>
      </c>
      <c r="B137" s="2"/>
      <c r="C137" s="6" t="s">
        <v>23</v>
      </c>
      <c r="D137" s="12">
        <f>D136*2.35</f>
        <v>0</v>
      </c>
      <c r="E137" s="12">
        <f t="shared" ref="E137" si="104">E136*2.35</f>
        <v>0</v>
      </c>
      <c r="F137" s="12"/>
      <c r="G137" s="12">
        <f t="shared" ref="G137:J137" si="105">G136*2.35</f>
        <v>0</v>
      </c>
      <c r="H137" s="12">
        <f t="shared" si="105"/>
        <v>0</v>
      </c>
      <c r="I137" s="12">
        <f t="shared" si="105"/>
        <v>0</v>
      </c>
      <c r="J137" s="12">
        <f t="shared" si="105"/>
        <v>0</v>
      </c>
      <c r="K137" s="12">
        <f t="shared" si="86"/>
        <v>0</v>
      </c>
    </row>
    <row r="138" spans="1:11" x14ac:dyDescent="0.15">
      <c r="A138" s="2" t="s">
        <v>22</v>
      </c>
      <c r="B138" s="2" t="s">
        <v>24</v>
      </c>
      <c r="C138" s="6" t="s">
        <v>12</v>
      </c>
      <c r="D138" s="12">
        <f>D116*D121</f>
        <v>0</v>
      </c>
      <c r="E138" s="12">
        <f t="shared" ref="E138" si="106">E116*E121</f>
        <v>0</v>
      </c>
      <c r="F138" s="12"/>
      <c r="G138" s="12">
        <f t="shared" ref="G138:J138" si="107">G116*G121</f>
        <v>0</v>
      </c>
      <c r="H138" s="12">
        <f t="shared" si="107"/>
        <v>0</v>
      </c>
      <c r="I138" s="12">
        <f t="shared" si="107"/>
        <v>0</v>
      </c>
      <c r="J138" s="12">
        <f t="shared" si="107"/>
        <v>0</v>
      </c>
      <c r="K138" s="13">
        <f t="shared" si="86"/>
        <v>0</v>
      </c>
    </row>
  </sheetData>
  <mergeCells count="5">
    <mergeCell ref="A123:A126"/>
    <mergeCell ref="A50:A53"/>
    <mergeCell ref="A11:A14"/>
    <mergeCell ref="A87:A90"/>
    <mergeCell ref="D2:G2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2025-07-18T00:06:24Z</dcterms:modified>
</cp:coreProperties>
</file>