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604\0549工水改第3-9号\"/>
    </mc:Choice>
  </mc:AlternateContent>
  <bookViews>
    <workbookView xWindow="0" yWindow="0" windowWidth="20490" windowHeight="7530"/>
  </bookViews>
  <sheets>
    <sheet name="PPφ50" sheetId="1" r:id="rId1"/>
  </sheets>
  <definedNames>
    <definedName name="_xlnm.Print_Area" localSheetId="0">PPφ50!$A$1:$X$43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1" l="1"/>
  <c r="E3" i="1" l="1"/>
  <c r="K43" i="1" l="1"/>
  <c r="J43" i="1"/>
  <c r="I43" i="1"/>
  <c r="H43" i="1"/>
  <c r="G43" i="1"/>
  <c r="AA42" i="1"/>
  <c r="E42" i="1"/>
  <c r="A42" i="1"/>
  <c r="AA41" i="1"/>
  <c r="E41" i="1"/>
  <c r="C41" i="1"/>
  <c r="A41" i="1"/>
  <c r="AA40" i="1"/>
  <c r="E40" i="1"/>
  <c r="A40" i="1"/>
  <c r="AA39" i="1"/>
  <c r="E39" i="1"/>
  <c r="A39" i="1"/>
  <c r="AA38" i="1"/>
  <c r="E38" i="1"/>
  <c r="A38" i="1"/>
  <c r="AA37" i="1"/>
  <c r="E37" i="1"/>
  <c r="C37" i="1"/>
  <c r="A37" i="1"/>
  <c r="AA36" i="1"/>
  <c r="E36" i="1"/>
  <c r="A36" i="1"/>
  <c r="AA35" i="1"/>
  <c r="E35" i="1"/>
  <c r="A35" i="1"/>
  <c r="AA34" i="1"/>
  <c r="E34" i="1"/>
  <c r="A34" i="1"/>
  <c r="AA33" i="1"/>
  <c r="E33" i="1"/>
  <c r="A33" i="1"/>
  <c r="AA32" i="1"/>
  <c r="E32" i="1"/>
  <c r="A32" i="1"/>
  <c r="AA31" i="1"/>
  <c r="E31" i="1" s="1"/>
  <c r="A31" i="1"/>
  <c r="AB30" i="1"/>
  <c r="AA30" i="1"/>
  <c r="E43" i="1" s="1"/>
  <c r="AA24" i="1"/>
  <c r="X24" i="1"/>
  <c r="W24" i="1"/>
  <c r="W22" i="1" s="1"/>
  <c r="V24" i="1"/>
  <c r="U24" i="1"/>
  <c r="U22" i="1" s="1"/>
  <c r="T24" i="1"/>
  <c r="S24" i="1"/>
  <c r="R24" i="1"/>
  <c r="Q24" i="1"/>
  <c r="Q22" i="1" s="1"/>
  <c r="P24" i="1"/>
  <c r="O24" i="1"/>
  <c r="N24" i="1"/>
  <c r="M24" i="1"/>
  <c r="M22" i="1" s="1"/>
  <c r="L24" i="1"/>
  <c r="K24" i="1"/>
  <c r="K22" i="1" s="1"/>
  <c r="J24" i="1"/>
  <c r="J22" i="1" s="1"/>
  <c r="I24" i="1"/>
  <c r="I22" i="1" s="1"/>
  <c r="H24" i="1"/>
  <c r="H23" i="1" s="1"/>
  <c r="G24" i="1"/>
  <c r="G22" i="1" s="1"/>
  <c r="F24" i="1"/>
  <c r="F22" i="1" s="1"/>
  <c r="E24" i="1"/>
  <c r="E22" i="1" s="1"/>
  <c r="D24" i="1"/>
  <c r="C24" i="1"/>
  <c r="C22" i="1" s="1"/>
  <c r="X23" i="1"/>
  <c r="V23" i="1"/>
  <c r="U23" i="1"/>
  <c r="T23" i="1"/>
  <c r="S23" i="1"/>
  <c r="R23" i="1"/>
  <c r="Q23" i="1"/>
  <c r="P23" i="1"/>
  <c r="X22" i="1"/>
  <c r="V22" i="1"/>
  <c r="T22" i="1"/>
  <c r="S22" i="1"/>
  <c r="R22" i="1"/>
  <c r="P22" i="1"/>
  <c r="D22" i="1"/>
  <c r="AC21" i="1"/>
  <c r="C42" i="1" s="1"/>
  <c r="AB21" i="1"/>
  <c r="P42" i="1" s="1"/>
  <c r="AA21" i="1"/>
  <c r="B42" i="1" s="1"/>
  <c r="AC20" i="1"/>
  <c r="AB20" i="1"/>
  <c r="P41" i="1" s="1"/>
  <c r="AA20" i="1"/>
  <c r="B41" i="1" s="1"/>
  <c r="AC19" i="1"/>
  <c r="C40" i="1" s="1"/>
  <c r="AB19" i="1"/>
  <c r="L40" i="1" s="1"/>
  <c r="AA19" i="1"/>
  <c r="B40" i="1" s="1"/>
  <c r="AC18" i="1"/>
  <c r="C39" i="1" s="1"/>
  <c r="AB18" i="1"/>
  <c r="P39" i="1" s="1"/>
  <c r="AA18" i="1"/>
  <c r="B39" i="1" s="1"/>
  <c r="AC17" i="1"/>
  <c r="C38" i="1" s="1"/>
  <c r="AB17" i="1"/>
  <c r="P38" i="1" s="1"/>
  <c r="AA17" i="1"/>
  <c r="B38" i="1" s="1"/>
  <c r="AC16" i="1"/>
  <c r="AB16" i="1"/>
  <c r="P37" i="1" s="1"/>
  <c r="AA16" i="1"/>
  <c r="B37" i="1" s="1"/>
  <c r="AC15" i="1"/>
  <c r="C36" i="1" s="1"/>
  <c r="AB15" i="1"/>
  <c r="P36" i="1" s="1"/>
  <c r="AA15" i="1"/>
  <c r="B36" i="1" s="1"/>
  <c r="AC14" i="1"/>
  <c r="C35" i="1" s="1"/>
  <c r="AB14" i="1"/>
  <c r="P35" i="1" s="1"/>
  <c r="AA14" i="1"/>
  <c r="B35" i="1" s="1"/>
  <c r="AC13" i="1"/>
  <c r="C34" i="1" s="1"/>
  <c r="AB13" i="1"/>
  <c r="P34" i="1" s="1"/>
  <c r="AA13" i="1"/>
  <c r="B34" i="1" s="1"/>
  <c r="AC12" i="1"/>
  <c r="C33" i="1" s="1"/>
  <c r="AB12" i="1"/>
  <c r="P33" i="1" s="1"/>
  <c r="AA12" i="1"/>
  <c r="B33" i="1" s="1"/>
  <c r="AC11" i="1"/>
  <c r="C32" i="1" s="1"/>
  <c r="AB11" i="1"/>
  <c r="P32" i="1" s="1"/>
  <c r="AA11" i="1"/>
  <c r="B32" i="1" s="1"/>
  <c r="AC10" i="1"/>
  <c r="C31" i="1" s="1"/>
  <c r="AB10" i="1"/>
  <c r="AA10" i="1"/>
  <c r="B31" i="1" s="1"/>
  <c r="AC9" i="1"/>
  <c r="C30" i="1" s="1"/>
  <c r="L22" i="1" l="1"/>
  <c r="B30" i="1"/>
  <c r="B43" i="1" s="1"/>
  <c r="J23" i="1"/>
  <c r="K23" i="1"/>
  <c r="N40" i="1"/>
  <c r="P40" i="1"/>
  <c r="G23" i="1"/>
  <c r="W23" i="1"/>
  <c r="H22" i="1"/>
  <c r="F23" i="1"/>
  <c r="I23" i="1"/>
  <c r="C43" i="1"/>
  <c r="L31" i="1"/>
  <c r="L32" i="1"/>
  <c r="L33" i="1"/>
  <c r="L34" i="1"/>
  <c r="L35" i="1"/>
  <c r="L36" i="1"/>
  <c r="L37" i="1"/>
  <c r="L38" i="1"/>
  <c r="L39" i="1"/>
  <c r="L41" i="1"/>
  <c r="L42" i="1"/>
  <c r="N32" i="1"/>
  <c r="N33" i="1"/>
  <c r="N34" i="1"/>
  <c r="N35" i="1"/>
  <c r="N36" i="1"/>
  <c r="N37" i="1"/>
  <c r="N38" i="1"/>
  <c r="N39" i="1"/>
  <c r="N41" i="1"/>
  <c r="N42" i="1"/>
  <c r="AA23" i="1" l="1"/>
  <c r="AB9" i="1" s="1"/>
  <c r="P43" i="1" s="1"/>
  <c r="B24" i="1" l="1"/>
  <c r="N43" i="1"/>
  <c r="L30" i="1"/>
  <c r="L43" i="1" s="1"/>
</calcChain>
</file>

<file path=xl/sharedStrings.xml><?xml version="1.0" encoding="utf-8"?>
<sst xmlns="http://schemas.openxmlformats.org/spreadsheetml/2006/main" count="73" uniqueCount="64">
  <si>
    <t>ＰＰ管布設工　φ50　　全延長＝</t>
    <rPh sb="12" eb="15">
      <t>ゼンエンチョウ</t>
    </rPh>
    <phoneticPr fontId="2"/>
  </si>
  <si>
    <t>ﾙｰﾄ番号</t>
    <rPh sb="3" eb="5">
      <t>バンゴウ</t>
    </rPh>
    <phoneticPr fontId="2"/>
  </si>
  <si>
    <t>ｍ</t>
  </si>
  <si>
    <t>延　　長</t>
    <rPh sb="0" eb="1">
      <t>エン</t>
    </rPh>
    <rPh sb="3" eb="4">
      <t>チョウ</t>
    </rPh>
    <phoneticPr fontId="2"/>
  </si>
  <si>
    <t>材　料　名</t>
  </si>
  <si>
    <t>本　管</t>
  </si>
  <si>
    <t>テ  ー  パ  ー</t>
  </si>
  <si>
    <t>保護材</t>
    <rPh sb="0" eb="2">
      <t>ホゴ</t>
    </rPh>
    <rPh sb="2" eb="3">
      <t>ザイ</t>
    </rPh>
    <phoneticPr fontId="2"/>
  </si>
  <si>
    <t>不　断　水　丁　字　管</t>
    <phoneticPr fontId="2"/>
  </si>
  <si>
    <t>規　　格</t>
  </si>
  <si>
    <t>PPφ50</t>
  </si>
  <si>
    <t>ソケット</t>
  </si>
  <si>
    <t>エルボ</t>
  </si>
  <si>
    <t>チーズ</t>
  </si>
  <si>
    <t>オス</t>
    <phoneticPr fontId="2"/>
  </si>
  <si>
    <t>ﾍﾞﾝﾄ</t>
    <phoneticPr fontId="2"/>
  </si>
  <si>
    <t>LA</t>
    <phoneticPr fontId="2"/>
  </si>
  <si>
    <t>×５０</t>
    <phoneticPr fontId="2"/>
  </si>
  <si>
    <t>200×50</t>
    <phoneticPr fontId="2"/>
  </si>
  <si>
    <t>150×50</t>
    <phoneticPr fontId="2"/>
  </si>
  <si>
    <t>100×50</t>
    <phoneticPr fontId="2"/>
  </si>
  <si>
    <t>75×50</t>
    <phoneticPr fontId="2"/>
  </si>
  <si>
    <t>同径</t>
    <rPh sb="0" eb="1">
      <t>ドウ</t>
    </rPh>
    <rPh sb="1" eb="2">
      <t>ケイ</t>
    </rPh>
    <phoneticPr fontId="2"/>
  </si>
  <si>
    <t>異径</t>
    <rPh sb="0" eb="1">
      <t>イ</t>
    </rPh>
    <rPh sb="1" eb="2">
      <t>ケイ</t>
    </rPh>
    <phoneticPr fontId="2"/>
  </si>
  <si>
    <t>90°</t>
    <phoneticPr fontId="2"/>
  </si>
  <si>
    <t>45°</t>
    <phoneticPr fontId="2"/>
  </si>
  <si>
    <t>ソケット</t>
    <phoneticPr fontId="2"/>
  </si>
  <si>
    <t>DIP , VP</t>
  </si>
  <si>
    <t>DIP , VP</t>
    <phoneticPr fontId="2"/>
  </si>
  <si>
    <t>DIP , VP</t>
    <phoneticPr fontId="2"/>
  </si>
  <si>
    <t xml:space="preserve"> </t>
  </si>
  <si>
    <t>(ｍ)</t>
  </si>
  <si>
    <t>×50</t>
    <phoneticPr fontId="2"/>
  </si>
  <si>
    <t>×40</t>
    <phoneticPr fontId="2"/>
  </si>
  <si>
    <t>×25</t>
    <phoneticPr fontId="2"/>
  </si>
  <si>
    <t>　</t>
  </si>
  <si>
    <t>φ50</t>
    <phoneticPr fontId="2"/>
  </si>
  <si>
    <t>PP継手数</t>
    <rPh sb="2" eb="3">
      <t>ツ</t>
    </rPh>
    <rPh sb="3" eb="4">
      <t>テ</t>
    </rPh>
    <rPh sb="4" eb="5">
      <t>スウ</t>
    </rPh>
    <phoneticPr fontId="2"/>
  </si>
  <si>
    <t>管路延長</t>
    <rPh sb="0" eb="2">
      <t>カンロ</t>
    </rPh>
    <rPh sb="2" eb="4">
      <t>エンチョウ</t>
    </rPh>
    <phoneticPr fontId="2"/>
  </si>
  <si>
    <t>新設弁以外ﾌﾗﾝｼﾞ数</t>
    <rPh sb="0" eb="2">
      <t>シンセツ</t>
    </rPh>
    <rPh sb="2" eb="3">
      <t>ベン</t>
    </rPh>
    <rPh sb="3" eb="5">
      <t>イガイ</t>
    </rPh>
    <rPh sb="10" eb="11">
      <t>スウ</t>
    </rPh>
    <phoneticPr fontId="2"/>
  </si>
  <si>
    <t>継　手　数</t>
    <rPh sb="0" eb="1">
      <t>ツギ</t>
    </rPh>
    <rPh sb="2" eb="3">
      <t>テ</t>
    </rPh>
    <rPh sb="4" eb="5">
      <t>スウ</t>
    </rPh>
    <phoneticPr fontId="2"/>
  </si>
  <si>
    <t>管　延　長</t>
    <rPh sb="0" eb="1">
      <t>カン</t>
    </rPh>
    <rPh sb="2" eb="3">
      <t>エン</t>
    </rPh>
    <rPh sb="4" eb="5">
      <t>チョウ</t>
    </rPh>
    <phoneticPr fontId="2"/>
  </si>
  <si>
    <t>全延長</t>
    <rPh sb="0" eb="1">
      <t>ゼン</t>
    </rPh>
    <rPh sb="1" eb="3">
      <t>エンチョウ</t>
    </rPh>
    <phoneticPr fontId="2"/>
  </si>
  <si>
    <t>合　　計</t>
  </si>
  <si>
    <t>詳細部PP延長</t>
    <rPh sb="0" eb="3">
      <t>ショウサイブ</t>
    </rPh>
    <rPh sb="5" eb="7">
      <t>エンチョウ</t>
    </rPh>
    <phoneticPr fontId="2"/>
  </si>
  <si>
    <t>継　手　工</t>
    <rPh sb="0" eb="1">
      <t>ツ</t>
    </rPh>
    <rPh sb="2" eb="3">
      <t>テ</t>
    </rPh>
    <rPh sb="4" eb="5">
      <t>コウ</t>
    </rPh>
    <phoneticPr fontId="2"/>
  </si>
  <si>
    <t>ＨＩソケット</t>
    <phoneticPr fontId="2"/>
  </si>
  <si>
    <t>管布設工</t>
    <rPh sb="0" eb="1">
      <t>カン</t>
    </rPh>
    <rPh sb="1" eb="2">
      <t>フ</t>
    </rPh>
    <rPh sb="2" eb="3">
      <t>セツ</t>
    </rPh>
    <rPh sb="3" eb="4">
      <t>コウ</t>
    </rPh>
    <phoneticPr fontId="2"/>
  </si>
  <si>
    <t>標識テープ</t>
    <rPh sb="0" eb="2">
      <t>ヒョウシキ</t>
    </rPh>
    <phoneticPr fontId="2"/>
  </si>
  <si>
    <t>水圧試験</t>
    <rPh sb="0" eb="2">
      <t>スイアツ</t>
    </rPh>
    <rPh sb="2" eb="4">
      <t>シケン</t>
    </rPh>
    <phoneticPr fontId="2"/>
  </si>
  <si>
    <t>ＰＰ継手</t>
    <rPh sb="2" eb="3">
      <t>ツ</t>
    </rPh>
    <rPh sb="3" eb="4">
      <t>テ</t>
    </rPh>
    <phoneticPr fontId="2"/>
  </si>
  <si>
    <t>ﾌﾗﾝｼﾞ継手</t>
    <rPh sb="5" eb="6">
      <t>ツ</t>
    </rPh>
    <rPh sb="6" eb="7">
      <t>テ</t>
    </rPh>
    <phoneticPr fontId="2"/>
  </si>
  <si>
    <t>塩ビ継手</t>
    <rPh sb="0" eb="1">
      <t>エン</t>
    </rPh>
    <rPh sb="2" eb="3">
      <t>ツ</t>
    </rPh>
    <rPh sb="3" eb="4">
      <t>テ</t>
    </rPh>
    <phoneticPr fontId="2"/>
  </si>
  <si>
    <t>50×</t>
    <phoneticPr fontId="2"/>
  </si>
  <si>
    <t>塩ビ継手数</t>
    <rPh sb="0" eb="1">
      <t>エン</t>
    </rPh>
    <rPh sb="2" eb="3">
      <t>ツ</t>
    </rPh>
    <rPh sb="3" eb="4">
      <t>テ</t>
    </rPh>
    <rPh sb="4" eb="5">
      <t>スウ</t>
    </rPh>
    <phoneticPr fontId="2"/>
  </si>
  <si>
    <t>ルート数</t>
    <rPh sb="3" eb="4">
      <t>スウ</t>
    </rPh>
    <phoneticPr fontId="2"/>
  </si>
  <si>
    <t>仮設管A</t>
    <rPh sb="0" eb="2">
      <t>カセツ</t>
    </rPh>
    <rPh sb="2" eb="3">
      <t>カン</t>
    </rPh>
    <phoneticPr fontId="2"/>
  </si>
  <si>
    <t>合フランジ</t>
    <rPh sb="0" eb="1">
      <t>ア</t>
    </rPh>
    <phoneticPr fontId="2"/>
  </si>
  <si>
    <t>仮設配管</t>
    <rPh sb="0" eb="2">
      <t>カセツ</t>
    </rPh>
    <rPh sb="2" eb="4">
      <t>ハイカン</t>
    </rPh>
    <phoneticPr fontId="2"/>
  </si>
  <si>
    <t>ゲートバルブ</t>
    <phoneticPr fontId="2"/>
  </si>
  <si>
    <t>50*20</t>
    <phoneticPr fontId="2"/>
  </si>
  <si>
    <t>キャップ</t>
    <phoneticPr fontId="2"/>
  </si>
  <si>
    <t>仮設管①</t>
    <rPh sb="0" eb="2">
      <t>カセツ</t>
    </rPh>
    <rPh sb="2" eb="3">
      <t>カン</t>
    </rPh>
    <phoneticPr fontId="2"/>
  </si>
  <si>
    <t>仮設管②</t>
    <rPh sb="0" eb="2">
      <t>カセツ</t>
    </rPh>
    <rPh sb="2" eb="3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</si>
</sst>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00_);[Red]\(0.000\)"/>
    <numFmt numFmtId="179" formatCode="0_);[Red]\(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Font="1"/>
    <xf numFmtId="176" fontId="0" fillId="0" borderId="1" xfId="0" applyNumberFormat="1" applyBorder="1" applyAlignment="1"/>
    <xf numFmtId="0" fontId="0" fillId="0" borderId="0" xfId="0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0" xfId="0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8" xfId="0" applyFont="1" applyBorder="1" applyAlignment="1">
      <alignment horizontal="right"/>
    </xf>
    <xf numFmtId="0" fontId="4" fillId="0" borderId="2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20" xfId="0" applyFont="1" applyBorder="1" applyAlignment="1">
      <alignment horizontal="center" shrinkToFit="1"/>
    </xf>
    <xf numFmtId="0" fontId="6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/>
    <xf numFmtId="0" fontId="4" fillId="0" borderId="39" xfId="0" applyFont="1" applyBorder="1" applyAlignment="1"/>
    <xf numFmtId="0" fontId="4" fillId="0" borderId="40" xfId="0" applyFont="1" applyBorder="1" applyAlignment="1"/>
    <xf numFmtId="0" fontId="4" fillId="0" borderId="41" xfId="0" applyFont="1" applyBorder="1" applyAlignment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4" xfId="0" applyFont="1" applyBorder="1" applyAlignment="1"/>
    <xf numFmtId="0" fontId="4" fillId="0" borderId="42" xfId="0" applyFont="1" applyBorder="1" applyAlignment="1"/>
    <xf numFmtId="0" fontId="4" fillId="0" borderId="43" xfId="0" applyFont="1" applyBorder="1" applyAlignment="1"/>
    <xf numFmtId="0" fontId="4" fillId="0" borderId="44" xfId="0" applyFont="1" applyBorder="1" applyAlignment="1"/>
    <xf numFmtId="0" fontId="6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wrapText="1"/>
    </xf>
    <xf numFmtId="0" fontId="4" fillId="0" borderId="45" xfId="0" applyFont="1" applyBorder="1" applyAlignment="1">
      <alignment horizontal="center"/>
    </xf>
    <xf numFmtId="176" fontId="4" fillId="0" borderId="19" xfId="0" applyNumberFormat="1" applyFont="1" applyBorder="1"/>
    <xf numFmtId="0" fontId="4" fillId="0" borderId="18" xfId="0" applyFont="1" applyBorder="1"/>
    <xf numFmtId="0" fontId="4" fillId="0" borderId="46" xfId="0" applyFont="1" applyBorder="1"/>
    <xf numFmtId="0" fontId="4" fillId="0" borderId="47" xfId="0" applyFont="1" applyBorder="1"/>
    <xf numFmtId="0" fontId="4" fillId="0" borderId="48" xfId="0" applyFont="1" applyBorder="1"/>
    <xf numFmtId="0" fontId="4" fillId="0" borderId="49" xfId="0" applyFont="1" applyBorder="1"/>
    <xf numFmtId="0" fontId="4" fillId="0" borderId="50" xfId="0" applyFont="1" applyBorder="1"/>
    <xf numFmtId="0" fontId="4" fillId="0" borderId="51" xfId="0" applyFont="1" applyBorder="1"/>
    <xf numFmtId="0" fontId="4" fillId="0" borderId="19" xfId="0" applyFont="1" applyBorder="1"/>
    <xf numFmtId="0" fontId="4" fillId="0" borderId="52" xfId="0" applyFont="1" applyBorder="1"/>
    <xf numFmtId="0" fontId="4" fillId="0" borderId="53" xfId="0" applyFont="1" applyBorder="1"/>
    <xf numFmtId="0" fontId="0" fillId="0" borderId="19" xfId="0" applyBorder="1"/>
    <xf numFmtId="0" fontId="0" fillId="0" borderId="53" xfId="0" applyBorder="1"/>
    <xf numFmtId="0" fontId="0" fillId="0" borderId="5" xfId="0" applyBorder="1"/>
    <xf numFmtId="0" fontId="0" fillId="0" borderId="54" xfId="0" applyBorder="1"/>
    <xf numFmtId="0" fontId="2" fillId="0" borderId="20" xfId="0" applyFont="1" applyBorder="1" applyAlignment="1"/>
    <xf numFmtId="177" fontId="2" fillId="0" borderId="20" xfId="0" applyNumberFormat="1" applyFont="1" applyBorder="1" applyAlignment="1"/>
    <xf numFmtId="0" fontId="2" fillId="0" borderId="20" xfId="0" applyFont="1" applyBorder="1"/>
    <xf numFmtId="0" fontId="4" fillId="0" borderId="55" xfId="0" applyFont="1" applyBorder="1" applyAlignment="1">
      <alignment horizontal="center"/>
    </xf>
    <xf numFmtId="176" fontId="4" fillId="0" borderId="56" xfId="0" applyNumberFormat="1" applyFont="1" applyBorder="1"/>
    <xf numFmtId="0" fontId="4" fillId="0" borderId="21" xfId="0" applyFont="1" applyBorder="1"/>
    <xf numFmtId="0" fontId="4" fillId="0" borderId="57" xfId="0" applyFont="1" applyBorder="1"/>
    <xf numFmtId="0" fontId="4" fillId="0" borderId="58" xfId="0" applyFont="1" applyBorder="1"/>
    <xf numFmtId="0" fontId="4" fillId="0" borderId="59" xfId="0" applyFont="1" applyBorder="1"/>
    <xf numFmtId="0" fontId="4" fillId="0" borderId="60" xfId="0" applyFont="1" applyBorder="1"/>
    <xf numFmtId="0" fontId="4" fillId="0" borderId="1" xfId="0" applyFont="1" applyBorder="1"/>
    <xf numFmtId="0" fontId="4" fillId="0" borderId="61" xfId="0" applyFont="1" applyBorder="1"/>
    <xf numFmtId="0" fontId="4" fillId="0" borderId="56" xfId="0" applyFont="1" applyBorder="1"/>
    <xf numFmtId="0" fontId="4" fillId="0" borderId="62" xfId="0" applyFont="1" applyBorder="1"/>
    <xf numFmtId="0" fontId="0" fillId="0" borderId="56" xfId="0" applyBorder="1"/>
    <xf numFmtId="0" fontId="0" fillId="0" borderId="62" xfId="0" applyBorder="1"/>
    <xf numFmtId="0" fontId="0" fillId="0" borderId="61" xfId="0" applyBorder="1"/>
    <xf numFmtId="0" fontId="0" fillId="0" borderId="22" xfId="0" applyBorder="1"/>
    <xf numFmtId="176" fontId="4" fillId="0" borderId="12" xfId="0" applyNumberFormat="1" applyFont="1" applyBorder="1"/>
    <xf numFmtId="0" fontId="4" fillId="0" borderId="31" xfId="0" applyFont="1" applyBorder="1"/>
    <xf numFmtId="0" fontId="4" fillId="0" borderId="63" xfId="0" applyFont="1" applyBorder="1"/>
    <xf numFmtId="0" fontId="4" fillId="0" borderId="64" xfId="0" applyFont="1" applyBorder="1"/>
    <xf numFmtId="0" fontId="4" fillId="0" borderId="65" xfId="0" applyFont="1" applyBorder="1"/>
    <xf numFmtId="0" fontId="4" fillId="0" borderId="66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2" xfId="0" applyFont="1" applyBorder="1"/>
    <xf numFmtId="0" fontId="4" fillId="0" borderId="30" xfId="0" applyFont="1" applyBorder="1"/>
    <xf numFmtId="0" fontId="0" fillId="0" borderId="12" xfId="0" applyBorder="1"/>
    <xf numFmtId="0" fontId="0" fillId="0" borderId="30" xfId="0" applyBorder="1"/>
    <xf numFmtId="0" fontId="0" fillId="0" borderId="17" xfId="0" applyBorder="1"/>
    <xf numFmtId="0" fontId="0" fillId="0" borderId="32" xfId="0" applyBorder="1"/>
    <xf numFmtId="0" fontId="2" fillId="0" borderId="50" xfId="0" applyFont="1" applyBorder="1" applyAlignment="1"/>
    <xf numFmtId="177" fontId="2" fillId="0" borderId="50" xfId="0" applyNumberFormat="1" applyFont="1" applyBorder="1" applyAlignment="1"/>
    <xf numFmtId="0" fontId="5" fillId="0" borderId="67" xfId="0" applyFont="1" applyBorder="1" applyAlignment="1">
      <alignment horizontal="center"/>
    </xf>
    <xf numFmtId="0" fontId="2" fillId="0" borderId="68" xfId="0" applyFont="1" applyBorder="1"/>
    <xf numFmtId="1" fontId="2" fillId="0" borderId="69" xfId="0" applyNumberFormat="1" applyFont="1" applyBorder="1"/>
    <xf numFmtId="1" fontId="2" fillId="0" borderId="70" xfId="0" applyNumberFormat="1" applyFont="1" applyBorder="1"/>
    <xf numFmtId="1" fontId="2" fillId="0" borderId="71" xfId="0" applyNumberFormat="1" applyFont="1" applyBorder="1"/>
    <xf numFmtId="1" fontId="2" fillId="0" borderId="72" xfId="0" applyNumberFormat="1" applyFont="1" applyBorder="1"/>
    <xf numFmtId="1" fontId="2" fillId="0" borderId="73" xfId="0" applyNumberFormat="1" applyFont="1" applyBorder="1"/>
    <xf numFmtId="1" fontId="2" fillId="0" borderId="74" xfId="0" applyNumberFormat="1" applyFont="1" applyBorder="1"/>
    <xf numFmtId="1" fontId="2" fillId="0" borderId="75" xfId="0" applyNumberFormat="1" applyFont="1" applyBorder="1"/>
    <xf numFmtId="1" fontId="2" fillId="0" borderId="68" xfId="0" applyNumberFormat="1" applyFont="1" applyBorder="1"/>
    <xf numFmtId="1" fontId="2" fillId="0" borderId="76" xfId="0" applyNumberFormat="1" applyFont="1" applyBorder="1"/>
    <xf numFmtId="1" fontId="2" fillId="0" borderId="77" xfId="0" applyNumberFormat="1" applyFont="1" applyBorder="1"/>
    <xf numFmtId="0" fontId="2" fillId="0" borderId="0" xfId="0" applyFont="1" applyBorder="1" applyAlignment="1"/>
    <xf numFmtId="1" fontId="2" fillId="0" borderId="0" xfId="0" applyNumberFormat="1" applyFont="1"/>
    <xf numFmtId="0" fontId="2" fillId="0" borderId="0" xfId="0" applyFont="1"/>
    <xf numFmtId="0" fontId="5" fillId="0" borderId="78" xfId="0" applyFont="1" applyBorder="1" applyAlignment="1">
      <alignment horizontal="center"/>
    </xf>
    <xf numFmtId="1" fontId="2" fillId="0" borderId="79" xfId="0" applyNumberFormat="1" applyFont="1" applyBorder="1"/>
    <xf numFmtId="0" fontId="2" fillId="0" borderId="80" xfId="0" applyFont="1" applyBorder="1"/>
    <xf numFmtId="0" fontId="2" fillId="0" borderId="81" xfId="0" applyFont="1" applyBorder="1"/>
    <xf numFmtId="0" fontId="2" fillId="0" borderId="82" xfId="0" applyFont="1" applyBorder="1"/>
    <xf numFmtId="0" fontId="2" fillId="0" borderId="83" xfId="0" applyFont="1" applyBorder="1"/>
    <xf numFmtId="0" fontId="2" fillId="0" borderId="79" xfId="0" applyFont="1" applyBorder="1"/>
    <xf numFmtId="0" fontId="2" fillId="0" borderId="84" xfId="0" applyFont="1" applyBorder="1"/>
    <xf numFmtId="0" fontId="2" fillId="0" borderId="85" xfId="0" applyFont="1" applyBorder="1"/>
    <xf numFmtId="0" fontId="2" fillId="0" borderId="30" xfId="0" applyFont="1" applyBorder="1"/>
    <xf numFmtId="0" fontId="2" fillId="0" borderId="12" xfId="0" applyFont="1" applyBorder="1"/>
    <xf numFmtId="1" fontId="2" fillId="0" borderId="17" xfId="0" applyNumberFormat="1" applyFont="1" applyBorder="1"/>
    <xf numFmtId="0" fontId="2" fillId="0" borderId="86" xfId="0" applyFont="1" applyBorder="1"/>
    <xf numFmtId="0" fontId="2" fillId="0" borderId="21" xfId="0" applyFont="1" applyBorder="1" applyAlignment="1">
      <alignment horizontal="center"/>
    </xf>
    <xf numFmtId="177" fontId="2" fillId="0" borderId="56" xfId="0" applyNumberFormat="1" applyFont="1" applyBorder="1"/>
    <xf numFmtId="177" fontId="2" fillId="0" borderId="0" xfId="0" applyNumberFormat="1" applyFont="1"/>
    <xf numFmtId="0" fontId="1" fillId="0" borderId="33" xfId="0" applyFont="1" applyBorder="1" applyAlignment="1">
      <alignment horizontal="center"/>
    </xf>
    <xf numFmtId="176" fontId="3" fillId="0" borderId="34" xfId="0" applyNumberFormat="1" applyFont="1" applyBorder="1"/>
    <xf numFmtId="1" fontId="3" fillId="0" borderId="35" xfId="0" applyNumberFormat="1" applyFont="1" applyBorder="1"/>
    <xf numFmtId="1" fontId="3" fillId="0" borderId="87" xfId="0" applyNumberFormat="1" applyFont="1" applyBorder="1"/>
    <xf numFmtId="1" fontId="3" fillId="0" borderId="34" xfId="0" applyNumberFormat="1" applyFont="1" applyBorder="1"/>
    <xf numFmtId="1" fontId="3" fillId="0" borderId="88" xfId="0" applyNumberFormat="1" applyFont="1" applyBorder="1"/>
    <xf numFmtId="1" fontId="3" fillId="0" borderId="89" xfId="0" applyNumberFormat="1" applyFont="1" applyBorder="1"/>
    <xf numFmtId="1" fontId="3" fillId="0" borderId="40" xfId="0" applyNumberFormat="1" applyFont="1" applyBorder="1"/>
    <xf numFmtId="1" fontId="3" fillId="0" borderId="38" xfId="0" applyNumberFormat="1" applyFont="1" applyBorder="1"/>
    <xf numFmtId="1" fontId="3" fillId="0" borderId="90" xfId="0" applyNumberFormat="1" applyFont="1" applyBorder="1"/>
    <xf numFmtId="0" fontId="3" fillId="0" borderId="0" xfId="0" applyFont="1" applyBorder="1"/>
    <xf numFmtId="178" fontId="2" fillId="0" borderId="0" xfId="0" applyNumberFormat="1" applyFont="1"/>
    <xf numFmtId="0" fontId="0" fillId="0" borderId="0" xfId="0" applyBorder="1" applyAlignment="1">
      <alignment horizontal="center"/>
    </xf>
    <xf numFmtId="0" fontId="4" fillId="0" borderId="93" xfId="0" applyFont="1" applyBorder="1" applyAlignment="1">
      <alignment horizontal="center"/>
    </xf>
    <xf numFmtId="0" fontId="4" fillId="0" borderId="95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96" xfId="0" applyFont="1" applyBorder="1" applyAlignment="1">
      <alignment horizontal="center"/>
    </xf>
    <xf numFmtId="0" fontId="4" fillId="0" borderId="97" xfId="0" applyFont="1" applyBorder="1" applyAlignment="1">
      <alignment horizontal="center"/>
    </xf>
    <xf numFmtId="0" fontId="4" fillId="0" borderId="96" xfId="0" applyFont="1" applyBorder="1" applyAlignment="1">
      <alignment horizontal="center"/>
    </xf>
    <xf numFmtId="178" fontId="4" fillId="0" borderId="53" xfId="0" applyNumberFormat="1" applyFont="1" applyBorder="1" applyAlignment="1"/>
    <xf numFmtId="178" fontId="4" fillId="0" borderId="99" xfId="0" applyNumberFormat="1" applyFont="1" applyBorder="1" applyAlignment="1"/>
    <xf numFmtId="0" fontId="4" fillId="0" borderId="100" xfId="0" applyFont="1" applyBorder="1" applyAlignment="1"/>
    <xf numFmtId="0" fontId="4" fillId="0" borderId="101" xfId="0" applyFont="1" applyBorder="1" applyAlignment="1"/>
    <xf numFmtId="0" fontId="4" fillId="0" borderId="3" xfId="0" applyFont="1" applyBorder="1" applyAlignment="1"/>
    <xf numFmtId="2" fontId="4" fillId="0" borderId="20" xfId="0" applyNumberFormat="1" applyFont="1" applyBorder="1" applyAlignment="1"/>
    <xf numFmtId="179" fontId="2" fillId="0" borderId="20" xfId="0" applyNumberFormat="1" applyFont="1" applyBorder="1"/>
    <xf numFmtId="0" fontId="2" fillId="0" borderId="50" xfId="0" applyFont="1" applyBorder="1"/>
    <xf numFmtId="178" fontId="4" fillId="0" borderId="62" xfId="0" applyNumberFormat="1" applyFont="1" applyBorder="1" applyAlignment="1"/>
    <xf numFmtId="178" fontId="4" fillId="0" borderId="57" xfId="0" applyNumberFormat="1" applyFont="1" applyBorder="1" applyAlignment="1"/>
    <xf numFmtId="0" fontId="4" fillId="0" borderId="59" xfId="0" applyFont="1" applyBorder="1" applyAlignment="1"/>
    <xf numFmtId="0" fontId="4" fillId="0" borderId="57" xfId="0" applyFont="1" applyBorder="1" applyAlignment="1"/>
    <xf numFmtId="0" fontId="4" fillId="0" borderId="56" xfId="0" applyFont="1" applyBorder="1" applyAlignment="1"/>
    <xf numFmtId="2" fontId="4" fillId="0" borderId="1" xfId="0" applyNumberFormat="1" applyFont="1" applyBorder="1" applyAlignment="1"/>
    <xf numFmtId="178" fontId="4" fillId="0" borderId="62" xfId="0" applyNumberFormat="1" applyFont="1" applyBorder="1" applyAlignment="1">
      <alignment horizontal="center"/>
    </xf>
    <xf numFmtId="178" fontId="4" fillId="0" borderId="57" xfId="0" applyNumberFormat="1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20" xfId="0" applyFont="1" applyBorder="1"/>
    <xf numFmtId="178" fontId="4" fillId="0" borderId="30" xfId="0" applyNumberFormat="1" applyFont="1" applyBorder="1" applyAlignment="1"/>
    <xf numFmtId="178" fontId="4" fillId="0" borderId="63" xfId="0" applyNumberFormat="1" applyFont="1" applyBorder="1" applyAlignment="1"/>
    <xf numFmtId="0" fontId="4" fillId="0" borderId="65" xfId="0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179" fontId="2" fillId="0" borderId="50" xfId="0" applyNumberFormat="1" applyFont="1" applyBorder="1"/>
    <xf numFmtId="0" fontId="1" fillId="0" borderId="102" xfId="0" applyFont="1" applyBorder="1" applyAlignment="1">
      <alignment horizontal="center"/>
    </xf>
    <xf numFmtId="1" fontId="3" fillId="0" borderId="103" xfId="0" applyNumberFormat="1" applyFont="1" applyBorder="1"/>
    <xf numFmtId="1" fontId="3" fillId="0" borderId="88" xfId="0" applyNumberFormat="1" applyFont="1" applyBorder="1" applyAlignment="1"/>
    <xf numFmtId="1" fontId="3" fillId="0" borderId="87" xfId="0" applyNumberFormat="1" applyFont="1" applyBorder="1" applyAlignment="1"/>
    <xf numFmtId="1" fontId="3" fillId="0" borderId="89" xfId="0" applyNumberFormat="1" applyFont="1" applyBorder="1" applyAlignment="1"/>
    <xf numFmtId="176" fontId="3" fillId="0" borderId="103" xfId="0" applyNumberFormat="1" applyFont="1" applyBorder="1" applyAlignment="1"/>
    <xf numFmtId="1" fontId="4" fillId="0" borderId="50" xfId="0" applyNumberFormat="1" applyFont="1" applyBorder="1"/>
    <xf numFmtId="0" fontId="4" fillId="0" borderId="3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1" fontId="3" fillId="0" borderId="104" xfId="0" applyNumberFormat="1" applyFont="1" applyBorder="1" applyAlignment="1"/>
    <xf numFmtId="1" fontId="3" fillId="0" borderId="105" xfId="0" applyNumberFormat="1" applyFont="1" applyBorder="1" applyAlignment="1"/>
    <xf numFmtId="176" fontId="3" fillId="0" borderId="104" xfId="0" applyNumberFormat="1" applyFont="1" applyBorder="1" applyAlignment="1"/>
    <xf numFmtId="176" fontId="3" fillId="0" borderId="105" xfId="0" applyNumberFormat="1" applyFont="1" applyBorder="1" applyAlignment="1"/>
    <xf numFmtId="1" fontId="7" fillId="0" borderId="104" xfId="0" applyNumberFormat="1" applyFont="1" applyBorder="1" applyAlignment="1"/>
    <xf numFmtId="1" fontId="7" fillId="0" borderId="105" xfId="0" applyNumberFormat="1" applyFont="1" applyBorder="1" applyAlignment="1"/>
    <xf numFmtId="1" fontId="7" fillId="0" borderId="106" xfId="0" applyNumberFormat="1" applyFont="1" applyBorder="1" applyAlignment="1"/>
    <xf numFmtId="0" fontId="4" fillId="0" borderId="80" xfId="0" applyFont="1" applyBorder="1" applyAlignment="1"/>
    <xf numFmtId="0" fontId="4" fillId="0" borderId="79" xfId="0" applyFont="1" applyBorder="1" applyAlignment="1"/>
    <xf numFmtId="178" fontId="4" fillId="0" borderId="25" xfId="0" applyNumberFormat="1" applyFont="1" applyBorder="1" applyAlignment="1"/>
    <xf numFmtId="178" fontId="4" fillId="0" borderId="24" xfId="0" applyNumberFormat="1" applyFont="1" applyBorder="1" applyAlignment="1"/>
    <xf numFmtId="2" fontId="4" fillId="0" borderId="80" xfId="0" applyNumberFormat="1" applyFont="1" applyBorder="1" applyAlignment="1"/>
    <xf numFmtId="2" fontId="4" fillId="0" borderId="79" xfId="0" applyNumberFormat="1" applyFont="1" applyBorder="1" applyAlignment="1"/>
    <xf numFmtId="0" fontId="4" fillId="0" borderId="31" xfId="0" applyFont="1" applyBorder="1" applyAlignment="1"/>
    <xf numFmtId="0" fontId="4" fillId="0" borderId="12" xfId="0" applyFont="1" applyBorder="1" applyAlignment="1"/>
    <xf numFmtId="0" fontId="4" fillId="0" borderId="21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1" xfId="0" applyFont="1" applyBorder="1" applyAlignment="1"/>
    <xf numFmtId="0" fontId="4" fillId="0" borderId="56" xfId="0" applyFont="1" applyBorder="1" applyAlignment="1"/>
    <xf numFmtId="178" fontId="4" fillId="0" borderId="21" xfId="0" applyNumberFormat="1" applyFont="1" applyBorder="1" applyAlignment="1"/>
    <xf numFmtId="178" fontId="4" fillId="0" borderId="56" xfId="0" applyNumberFormat="1" applyFont="1" applyBorder="1" applyAlignment="1"/>
    <xf numFmtId="2" fontId="4" fillId="0" borderId="21" xfId="0" applyNumberFormat="1" applyFont="1" applyBorder="1" applyAlignment="1"/>
    <xf numFmtId="2" fontId="4" fillId="0" borderId="56" xfId="0" applyNumberFormat="1" applyFont="1" applyBorder="1" applyAlignment="1"/>
    <xf numFmtId="0" fontId="4" fillId="0" borderId="61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178" fontId="4" fillId="0" borderId="8" xfId="0" applyNumberFormat="1" applyFont="1" applyBorder="1" applyAlignment="1"/>
    <xf numFmtId="178" fontId="4" fillId="0" borderId="3" xfId="0" applyNumberFormat="1" applyFont="1" applyBorder="1" applyAlignment="1"/>
    <xf numFmtId="2" fontId="4" fillId="0" borderId="4" xfId="0" applyNumberFormat="1" applyFont="1" applyBorder="1" applyAlignment="1"/>
    <xf numFmtId="2" fontId="4" fillId="0" borderId="6" xfId="0" applyNumberFormat="1" applyFont="1" applyBorder="1" applyAlignment="1"/>
    <xf numFmtId="178" fontId="4" fillId="0" borderId="4" xfId="0" applyNumberFormat="1" applyFont="1" applyBorder="1" applyAlignment="1"/>
    <xf numFmtId="178" fontId="4" fillId="0" borderId="6" xfId="0" applyNumberFormat="1" applyFont="1" applyBorder="1" applyAlignment="1"/>
    <xf numFmtId="0" fontId="4" fillId="0" borderId="24" xfId="0" applyFont="1" applyBorder="1" applyAlignment="1">
      <alignment horizontal="center"/>
    </xf>
    <xf numFmtId="0" fontId="4" fillId="0" borderId="9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9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4" fillId="0" borderId="9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3" fillId="0" borderId="0" xfId="0" applyNumberFormat="1" applyFont="1" applyAlignment="1"/>
    <xf numFmtId="176" fontId="0" fillId="0" borderId="1" xfId="0" applyNumberFormat="1" applyBorder="1" applyAlignment="1"/>
    <xf numFmtId="0" fontId="4" fillId="0" borderId="7" xfId="0" applyFont="1" applyBorder="1" applyAlignment="1">
      <alignment horizontal="center"/>
    </xf>
    <xf numFmtId="0" fontId="4" fillId="0" borderId="9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tabSelected="1" view="pageBreakPreview" zoomScale="130" zoomScaleNormal="100" zoomScaleSheetLayoutView="130" workbookViewId="0"/>
  </sheetViews>
  <sheetFormatPr defaultRowHeight="13.5" x14ac:dyDescent="0.15"/>
  <cols>
    <col min="1" max="1" width="11.25" customWidth="1"/>
    <col min="2" max="2" width="11" customWidth="1"/>
    <col min="3" max="15" width="5.375" customWidth="1"/>
    <col min="16" max="16" width="11" customWidth="1"/>
    <col min="17" max="24" width="5.375" customWidth="1"/>
    <col min="25" max="30" width="9" customWidth="1"/>
  </cols>
  <sheetData>
    <row r="1" spans="1:29" x14ac:dyDescent="0.15">
      <c r="A1" t="s">
        <v>58</v>
      </c>
      <c r="B1" s="1"/>
      <c r="C1" s="1"/>
      <c r="D1" s="1"/>
      <c r="E1" s="1"/>
    </row>
    <row r="2" spans="1:29" x14ac:dyDescent="0.15">
      <c r="A2" s="257" t="s">
        <v>0</v>
      </c>
      <c r="B2" s="257"/>
      <c r="C2" s="257"/>
      <c r="D2" s="257"/>
      <c r="H2" s="241"/>
      <c r="I2" s="241"/>
      <c r="J2" s="236" t="s">
        <v>1</v>
      </c>
      <c r="K2" s="236"/>
      <c r="L2" s="236" t="s">
        <v>56</v>
      </c>
      <c r="M2" s="236"/>
      <c r="N2" s="236"/>
      <c r="O2" s="236"/>
      <c r="P2" s="2"/>
      <c r="Q2" s="236"/>
      <c r="R2" s="236"/>
      <c r="S2" s="236"/>
      <c r="T2" s="236"/>
      <c r="U2" s="236"/>
      <c r="V2" s="236"/>
      <c r="W2" s="236"/>
      <c r="X2" s="236"/>
    </row>
    <row r="3" spans="1:29" ht="13.5" customHeight="1" x14ac:dyDescent="0.15">
      <c r="A3" s="257"/>
      <c r="B3" s="257"/>
      <c r="C3" s="257"/>
      <c r="D3" s="257"/>
      <c r="E3" s="237">
        <f>SUM(L3:X3)</f>
        <v>240.9</v>
      </c>
      <c r="F3" s="237"/>
      <c r="G3" s="3" t="s">
        <v>2</v>
      </c>
      <c r="H3" s="241"/>
      <c r="I3" s="241"/>
      <c r="J3" s="236" t="s">
        <v>3</v>
      </c>
      <c r="K3" s="236"/>
      <c r="L3" s="238">
        <v>240.9</v>
      </c>
      <c r="M3" s="238"/>
      <c r="N3" s="238"/>
      <c r="O3" s="238"/>
      <c r="P3" s="4"/>
      <c r="Q3" s="238"/>
      <c r="R3" s="238"/>
      <c r="S3" s="238"/>
      <c r="T3" s="238"/>
      <c r="U3" s="238"/>
      <c r="V3" s="238"/>
      <c r="W3" s="238"/>
      <c r="X3" s="238"/>
    </row>
    <row r="4" spans="1:29" ht="19.5" customHeight="1" thickBot="1" x14ac:dyDescent="0.2">
      <c r="A4" s="5"/>
      <c r="B4" s="5"/>
      <c r="C4" s="5"/>
    </row>
    <row r="5" spans="1:29" x14ac:dyDescent="0.15">
      <c r="A5" s="6" t="s">
        <v>4</v>
      </c>
      <c r="B5" s="7" t="s">
        <v>5</v>
      </c>
      <c r="C5" s="233" t="s">
        <v>6</v>
      </c>
      <c r="D5" s="231"/>
      <c r="E5" s="231"/>
      <c r="F5" s="231"/>
      <c r="G5" s="231"/>
      <c r="H5" s="231"/>
      <c r="I5" s="231"/>
      <c r="J5" s="231"/>
      <c r="K5" s="231"/>
      <c r="L5" s="232"/>
      <c r="M5" s="8" t="s">
        <v>7</v>
      </c>
      <c r="N5" s="234" t="s">
        <v>57</v>
      </c>
      <c r="O5" s="235"/>
      <c r="P5" s="9" t="s">
        <v>59</v>
      </c>
      <c r="Q5" s="233" t="s">
        <v>8</v>
      </c>
      <c r="R5" s="231"/>
      <c r="S5" s="231"/>
      <c r="T5" s="231"/>
      <c r="U5" s="231"/>
      <c r="V5" s="231"/>
      <c r="W5" s="231"/>
      <c r="X5" s="250"/>
      <c r="Y5" s="10"/>
      <c r="Z5" s="10"/>
    </row>
    <row r="6" spans="1:29" x14ac:dyDescent="0.15">
      <c r="A6" s="11" t="s">
        <v>9</v>
      </c>
      <c r="B6" s="12" t="s">
        <v>10</v>
      </c>
      <c r="C6" s="251" t="s">
        <v>11</v>
      </c>
      <c r="D6" s="252"/>
      <c r="E6" s="253"/>
      <c r="F6" s="252" t="s">
        <v>12</v>
      </c>
      <c r="G6" s="252"/>
      <c r="H6" s="13" t="s">
        <v>13</v>
      </c>
      <c r="I6" s="14" t="s">
        <v>14</v>
      </c>
      <c r="J6" s="13"/>
      <c r="K6" s="13" t="s">
        <v>61</v>
      </c>
      <c r="L6" s="12" t="s">
        <v>15</v>
      </c>
      <c r="M6" s="15" t="s">
        <v>16</v>
      </c>
      <c r="N6" s="254" t="s">
        <v>17</v>
      </c>
      <c r="O6" s="255"/>
      <c r="P6" s="16"/>
      <c r="Q6" s="256" t="s">
        <v>18</v>
      </c>
      <c r="R6" s="256"/>
      <c r="S6" s="256" t="s">
        <v>19</v>
      </c>
      <c r="T6" s="256"/>
      <c r="U6" s="256" t="s">
        <v>20</v>
      </c>
      <c r="V6" s="242"/>
      <c r="W6" s="242" t="s">
        <v>21</v>
      </c>
      <c r="X6" s="243"/>
      <c r="Y6" s="17"/>
      <c r="Z6" s="17"/>
    </row>
    <row r="7" spans="1:29" x14ac:dyDescent="0.15">
      <c r="A7" s="18"/>
      <c r="B7" s="19"/>
      <c r="C7" s="20" t="s">
        <v>22</v>
      </c>
      <c r="D7" s="244" t="s">
        <v>23</v>
      </c>
      <c r="E7" s="245"/>
      <c r="F7" s="21" t="s">
        <v>24</v>
      </c>
      <c r="G7" s="22" t="s">
        <v>25</v>
      </c>
      <c r="H7" s="16" t="s">
        <v>60</v>
      </c>
      <c r="I7" s="23" t="s">
        <v>36</v>
      </c>
      <c r="J7" s="16"/>
      <c r="K7" s="16"/>
      <c r="L7" s="24">
        <v>20</v>
      </c>
      <c r="M7" s="23" t="s">
        <v>26</v>
      </c>
      <c r="N7" s="25">
        <v>100</v>
      </c>
      <c r="O7" s="26">
        <v>50</v>
      </c>
      <c r="P7" s="27"/>
      <c r="Q7" s="246" t="s">
        <v>27</v>
      </c>
      <c r="R7" s="247"/>
      <c r="S7" s="248" t="s">
        <v>28</v>
      </c>
      <c r="T7" s="248"/>
      <c r="U7" s="248" t="s">
        <v>27</v>
      </c>
      <c r="V7" s="246"/>
      <c r="W7" s="246" t="s">
        <v>29</v>
      </c>
      <c r="X7" s="249"/>
      <c r="Y7" s="17"/>
      <c r="Z7" s="17"/>
    </row>
    <row r="8" spans="1:29" ht="14.25" thickBot="1" x14ac:dyDescent="0.2">
      <c r="A8" s="28" t="s">
        <v>30</v>
      </c>
      <c r="B8" s="29" t="s">
        <v>31</v>
      </c>
      <c r="C8" s="30" t="s">
        <v>32</v>
      </c>
      <c r="D8" s="31" t="s">
        <v>33</v>
      </c>
      <c r="E8" s="32" t="s">
        <v>34</v>
      </c>
      <c r="F8" s="33">
        <v>82</v>
      </c>
      <c r="G8" s="34">
        <v>60</v>
      </c>
      <c r="H8" s="35">
        <v>64</v>
      </c>
      <c r="I8" s="36">
        <v>26</v>
      </c>
      <c r="J8" s="35"/>
      <c r="K8" s="37"/>
      <c r="L8" s="29" t="s">
        <v>35</v>
      </c>
      <c r="M8" s="38" t="s">
        <v>36</v>
      </c>
      <c r="N8" s="39"/>
      <c r="O8" s="40"/>
      <c r="P8" s="35">
        <v>180</v>
      </c>
      <c r="Q8" s="41">
        <v>132</v>
      </c>
      <c r="R8" s="42">
        <v>132</v>
      </c>
      <c r="S8" s="41">
        <v>132</v>
      </c>
      <c r="T8" s="42">
        <v>132</v>
      </c>
      <c r="U8" s="41">
        <v>124</v>
      </c>
      <c r="V8" s="42">
        <v>124</v>
      </c>
      <c r="W8" s="41">
        <v>124</v>
      </c>
      <c r="X8" s="43">
        <v>124</v>
      </c>
      <c r="Y8" s="44"/>
      <c r="Z8" s="44"/>
      <c r="AA8" s="45" t="s">
        <v>37</v>
      </c>
      <c r="AB8" s="45" t="s">
        <v>38</v>
      </c>
      <c r="AC8" s="46" t="s">
        <v>39</v>
      </c>
    </row>
    <row r="9" spans="1:29" x14ac:dyDescent="0.15">
      <c r="A9" s="47" t="s">
        <v>62</v>
      </c>
      <c r="B9" s="48">
        <v>239.2</v>
      </c>
      <c r="C9" s="49">
        <v>5</v>
      </c>
      <c r="D9" s="50"/>
      <c r="E9" s="51"/>
      <c r="F9" s="52"/>
      <c r="G9" s="53"/>
      <c r="H9" s="54">
        <v>22</v>
      </c>
      <c r="I9" s="55">
        <v>1</v>
      </c>
      <c r="J9" s="54"/>
      <c r="K9" s="54">
        <v>3</v>
      </c>
      <c r="L9" s="56"/>
      <c r="M9" s="55"/>
      <c r="N9" s="57"/>
      <c r="O9" s="56"/>
      <c r="P9" s="54">
        <v>1</v>
      </c>
      <c r="Q9" s="58"/>
      <c r="R9" s="56"/>
      <c r="S9" s="58"/>
      <c r="T9" s="59"/>
      <c r="U9" s="60"/>
      <c r="V9" s="61"/>
      <c r="W9" s="60"/>
      <c r="X9" s="62">
        <v>1</v>
      </c>
      <c r="Y9" s="10"/>
      <c r="Z9" s="10"/>
      <c r="AA9" s="63">
        <f>SUM(C9:G9,H9*2,I9:M9)</f>
        <v>53</v>
      </c>
      <c r="AB9" s="64">
        <f>B9+(F$8*F9+G$8*G9+H$8*H9+I$8*I9+J$8*J9+K$8*K9+Q$8*Q9+R$8*R9+S$8*S9+T$8*T9+U$8*U9+V$8*V9+W$8*W9+X$8*X9)/1000</f>
        <v>240.75799999999998</v>
      </c>
      <c r="AC9" s="65">
        <f>O9+N9</f>
        <v>0</v>
      </c>
    </row>
    <row r="10" spans="1:29" ht="14.25" customHeight="1" x14ac:dyDescent="0.15">
      <c r="A10" s="66" t="s">
        <v>63</v>
      </c>
      <c r="B10" s="67">
        <v>110</v>
      </c>
      <c r="C10" s="68"/>
      <c r="D10" s="69"/>
      <c r="E10" s="70"/>
      <c r="F10" s="71"/>
      <c r="G10" s="72"/>
      <c r="H10" s="73"/>
      <c r="I10" s="74"/>
      <c r="J10" s="73"/>
      <c r="K10" s="73"/>
      <c r="L10" s="75">
        <v>22</v>
      </c>
      <c r="M10" s="74"/>
      <c r="N10" s="76"/>
      <c r="O10" s="75"/>
      <c r="P10" s="73"/>
      <c r="Q10" s="76"/>
      <c r="R10" s="75"/>
      <c r="S10" s="76"/>
      <c r="T10" s="77"/>
      <c r="U10" s="78"/>
      <c r="V10" s="79"/>
      <c r="W10" s="78"/>
      <c r="X10" s="80"/>
      <c r="Y10" s="10"/>
      <c r="Z10" s="10"/>
      <c r="AA10" s="63">
        <f>SUM(C10:G10,H10*2,I10:M10)</f>
        <v>22</v>
      </c>
      <c r="AB10" s="64">
        <f t="shared" ref="AB10:AB21" si="0">B10+(F$8*F10+G$8*G10+H$8*H10+I$8*I10+J$8*J10+K$8*K10+Q$8*Q10+R$8*R10+S$8*S10+T$8*T10+U$8*U10+V$8*V10+W$8*W10+X$8*X10)/1000</f>
        <v>110</v>
      </c>
      <c r="AC10" s="65">
        <f t="shared" ref="AC10:AC21" si="1">O10+N10</f>
        <v>0</v>
      </c>
    </row>
    <row r="11" spans="1:29" ht="14.25" customHeight="1" x14ac:dyDescent="0.15">
      <c r="A11" s="66"/>
      <c r="B11" s="67"/>
      <c r="C11" s="68"/>
      <c r="D11" s="69"/>
      <c r="E11" s="70"/>
      <c r="F11" s="71"/>
      <c r="G11" s="72"/>
      <c r="H11" s="73"/>
      <c r="I11" s="74"/>
      <c r="J11" s="73"/>
      <c r="K11" s="73"/>
      <c r="L11" s="75"/>
      <c r="M11" s="74"/>
      <c r="N11" s="76"/>
      <c r="O11" s="75"/>
      <c r="P11" s="73"/>
      <c r="Q11" s="76"/>
      <c r="R11" s="75"/>
      <c r="S11" s="76"/>
      <c r="T11" s="77"/>
      <c r="U11" s="78"/>
      <c r="V11" s="79"/>
      <c r="W11" s="78"/>
      <c r="X11" s="80"/>
      <c r="Y11" s="10"/>
      <c r="Z11" s="10"/>
      <c r="AA11" s="63">
        <f t="shared" ref="AA11:AA21" si="2">SUM(C11:G11,H11*2,I11:M11)</f>
        <v>0</v>
      </c>
      <c r="AB11" s="64">
        <f t="shared" si="0"/>
        <v>0</v>
      </c>
      <c r="AC11" s="65">
        <f t="shared" si="1"/>
        <v>0</v>
      </c>
    </row>
    <row r="12" spans="1:29" ht="14.25" customHeight="1" x14ac:dyDescent="0.15">
      <c r="A12" s="66"/>
      <c r="B12" s="67"/>
      <c r="C12" s="68"/>
      <c r="D12" s="69"/>
      <c r="E12" s="70"/>
      <c r="F12" s="71"/>
      <c r="G12" s="72"/>
      <c r="H12" s="73"/>
      <c r="I12" s="74"/>
      <c r="J12" s="73"/>
      <c r="K12" s="73"/>
      <c r="L12" s="75"/>
      <c r="M12" s="74"/>
      <c r="N12" s="76"/>
      <c r="O12" s="75"/>
      <c r="P12" s="73"/>
      <c r="Q12" s="76"/>
      <c r="R12" s="75"/>
      <c r="S12" s="76"/>
      <c r="T12" s="77"/>
      <c r="U12" s="78"/>
      <c r="V12" s="79"/>
      <c r="W12" s="78"/>
      <c r="X12" s="80"/>
      <c r="Y12" s="10"/>
      <c r="Z12" s="10"/>
      <c r="AA12" s="63">
        <f t="shared" si="2"/>
        <v>0</v>
      </c>
      <c r="AB12" s="64">
        <f t="shared" si="0"/>
        <v>0</v>
      </c>
      <c r="AC12" s="65">
        <f t="shared" si="1"/>
        <v>0</v>
      </c>
    </row>
    <row r="13" spans="1:29" ht="14.25" customHeight="1" x14ac:dyDescent="0.15">
      <c r="A13" s="66"/>
      <c r="B13" s="67"/>
      <c r="C13" s="68"/>
      <c r="D13" s="69"/>
      <c r="E13" s="70"/>
      <c r="F13" s="71"/>
      <c r="G13" s="72"/>
      <c r="H13" s="73"/>
      <c r="I13" s="74"/>
      <c r="J13" s="73"/>
      <c r="K13" s="73"/>
      <c r="L13" s="75"/>
      <c r="M13" s="74"/>
      <c r="N13" s="76"/>
      <c r="O13" s="75"/>
      <c r="P13" s="73"/>
      <c r="Q13" s="76"/>
      <c r="R13" s="75"/>
      <c r="S13" s="76"/>
      <c r="T13" s="77"/>
      <c r="U13" s="78"/>
      <c r="V13" s="79"/>
      <c r="W13" s="78"/>
      <c r="X13" s="80"/>
      <c r="Y13" s="10"/>
      <c r="Z13" s="10"/>
      <c r="AA13" s="63">
        <f t="shared" si="2"/>
        <v>0</v>
      </c>
      <c r="AB13" s="64">
        <f t="shared" si="0"/>
        <v>0</v>
      </c>
      <c r="AC13" s="65">
        <f t="shared" si="1"/>
        <v>0</v>
      </c>
    </row>
    <row r="14" spans="1:29" ht="14.25" customHeight="1" x14ac:dyDescent="0.15">
      <c r="A14" s="66"/>
      <c r="B14" s="67"/>
      <c r="C14" s="68"/>
      <c r="D14" s="69"/>
      <c r="E14" s="70"/>
      <c r="F14" s="71"/>
      <c r="G14" s="72"/>
      <c r="H14" s="73"/>
      <c r="I14" s="74"/>
      <c r="J14" s="73"/>
      <c r="K14" s="73"/>
      <c r="L14" s="75"/>
      <c r="M14" s="74"/>
      <c r="N14" s="76"/>
      <c r="O14" s="75"/>
      <c r="P14" s="73"/>
      <c r="Q14" s="76"/>
      <c r="R14" s="75"/>
      <c r="S14" s="76"/>
      <c r="T14" s="77"/>
      <c r="U14" s="78"/>
      <c r="V14" s="79"/>
      <c r="W14" s="78"/>
      <c r="X14" s="80"/>
      <c r="Y14" s="10"/>
      <c r="Z14" s="10"/>
      <c r="AA14" s="63">
        <f t="shared" si="2"/>
        <v>0</v>
      </c>
      <c r="AB14" s="64">
        <f t="shared" si="0"/>
        <v>0</v>
      </c>
      <c r="AC14" s="65">
        <f t="shared" si="1"/>
        <v>0</v>
      </c>
    </row>
    <row r="15" spans="1:29" ht="14.25" customHeight="1" x14ac:dyDescent="0.15">
      <c r="A15" s="66"/>
      <c r="B15" s="67"/>
      <c r="C15" s="68"/>
      <c r="D15" s="69"/>
      <c r="E15" s="70"/>
      <c r="F15" s="71"/>
      <c r="G15" s="72"/>
      <c r="H15" s="73"/>
      <c r="I15" s="74"/>
      <c r="J15" s="73"/>
      <c r="K15" s="73"/>
      <c r="L15" s="75"/>
      <c r="M15" s="74"/>
      <c r="N15" s="76"/>
      <c r="O15" s="75"/>
      <c r="P15" s="73"/>
      <c r="Q15" s="76"/>
      <c r="R15" s="75"/>
      <c r="S15" s="76"/>
      <c r="T15" s="77"/>
      <c r="U15" s="78"/>
      <c r="V15" s="79"/>
      <c r="W15" s="78"/>
      <c r="X15" s="80"/>
      <c r="Y15" s="10"/>
      <c r="Z15" s="10"/>
      <c r="AA15" s="63">
        <f t="shared" si="2"/>
        <v>0</v>
      </c>
      <c r="AB15" s="64">
        <f t="shared" si="0"/>
        <v>0</v>
      </c>
      <c r="AC15" s="65">
        <f t="shared" si="1"/>
        <v>0</v>
      </c>
    </row>
    <row r="16" spans="1:29" ht="14.25" customHeight="1" x14ac:dyDescent="0.15">
      <c r="A16" s="66"/>
      <c r="B16" s="67"/>
      <c r="C16" s="68"/>
      <c r="D16" s="69"/>
      <c r="E16" s="70"/>
      <c r="F16" s="71"/>
      <c r="G16" s="72"/>
      <c r="H16" s="73"/>
      <c r="I16" s="74"/>
      <c r="J16" s="73"/>
      <c r="K16" s="73"/>
      <c r="L16" s="75"/>
      <c r="M16" s="74"/>
      <c r="N16" s="76"/>
      <c r="O16" s="75"/>
      <c r="P16" s="73"/>
      <c r="Q16" s="76"/>
      <c r="R16" s="75"/>
      <c r="S16" s="76"/>
      <c r="T16" s="77"/>
      <c r="U16" s="78"/>
      <c r="V16" s="79"/>
      <c r="W16" s="78"/>
      <c r="X16" s="80"/>
      <c r="Y16" s="10"/>
      <c r="Z16" s="10"/>
      <c r="AA16" s="63">
        <f t="shared" si="2"/>
        <v>0</v>
      </c>
      <c r="AB16" s="64">
        <f t="shared" si="0"/>
        <v>0</v>
      </c>
      <c r="AC16" s="65">
        <f t="shared" si="1"/>
        <v>0</v>
      </c>
    </row>
    <row r="17" spans="1:29" ht="14.25" customHeight="1" x14ac:dyDescent="0.15">
      <c r="A17" s="66"/>
      <c r="B17" s="67"/>
      <c r="C17" s="68"/>
      <c r="D17" s="69"/>
      <c r="E17" s="70"/>
      <c r="F17" s="71"/>
      <c r="G17" s="72"/>
      <c r="H17" s="73"/>
      <c r="I17" s="74"/>
      <c r="J17" s="73"/>
      <c r="K17" s="73"/>
      <c r="L17" s="75"/>
      <c r="M17" s="74"/>
      <c r="N17" s="76"/>
      <c r="O17" s="75"/>
      <c r="P17" s="73"/>
      <c r="Q17" s="76"/>
      <c r="R17" s="75"/>
      <c r="S17" s="76"/>
      <c r="T17" s="77"/>
      <c r="U17" s="78"/>
      <c r="V17" s="79"/>
      <c r="W17" s="78"/>
      <c r="X17" s="80"/>
      <c r="Y17" s="10"/>
      <c r="Z17" s="10"/>
      <c r="AA17" s="63">
        <f t="shared" si="2"/>
        <v>0</v>
      </c>
      <c r="AB17" s="64">
        <f t="shared" si="0"/>
        <v>0</v>
      </c>
      <c r="AC17" s="65">
        <f t="shared" si="1"/>
        <v>0</v>
      </c>
    </row>
    <row r="18" spans="1:29" ht="14.25" customHeight="1" x14ac:dyDescent="0.15">
      <c r="A18" s="66"/>
      <c r="B18" s="81"/>
      <c r="C18" s="82"/>
      <c r="D18" s="83"/>
      <c r="E18" s="84"/>
      <c r="F18" s="85"/>
      <c r="G18" s="86"/>
      <c r="H18" s="87"/>
      <c r="I18" s="88"/>
      <c r="J18" s="87"/>
      <c r="K18" s="87"/>
      <c r="L18" s="89"/>
      <c r="M18" s="88"/>
      <c r="N18" s="90"/>
      <c r="O18" s="89"/>
      <c r="P18" s="87"/>
      <c r="Q18" s="90"/>
      <c r="R18" s="89"/>
      <c r="S18" s="90"/>
      <c r="T18" s="91"/>
      <c r="U18" s="92"/>
      <c r="V18" s="93"/>
      <c r="W18" s="92"/>
      <c r="X18" s="94"/>
      <c r="Y18" s="10"/>
      <c r="Z18" s="10"/>
      <c r="AA18" s="63">
        <f t="shared" si="2"/>
        <v>0</v>
      </c>
      <c r="AB18" s="64">
        <f t="shared" si="0"/>
        <v>0</v>
      </c>
      <c r="AC18" s="65">
        <f t="shared" si="1"/>
        <v>0</v>
      </c>
    </row>
    <row r="19" spans="1:29" ht="14.25" customHeight="1" x14ac:dyDescent="0.15">
      <c r="A19" s="66"/>
      <c r="B19" s="81"/>
      <c r="C19" s="82"/>
      <c r="D19" s="83"/>
      <c r="E19" s="84"/>
      <c r="F19" s="85"/>
      <c r="G19" s="86"/>
      <c r="H19" s="87"/>
      <c r="I19" s="88"/>
      <c r="J19" s="87"/>
      <c r="K19" s="87"/>
      <c r="L19" s="89"/>
      <c r="M19" s="88"/>
      <c r="N19" s="90"/>
      <c r="O19" s="89"/>
      <c r="P19" s="87"/>
      <c r="Q19" s="90"/>
      <c r="R19" s="89"/>
      <c r="S19" s="90"/>
      <c r="T19" s="91"/>
      <c r="U19" s="92"/>
      <c r="V19" s="93"/>
      <c r="W19" s="92"/>
      <c r="X19" s="94"/>
      <c r="Y19" s="10"/>
      <c r="Z19" s="10"/>
      <c r="AA19" s="63">
        <f t="shared" si="2"/>
        <v>0</v>
      </c>
      <c r="AB19" s="64">
        <f t="shared" si="0"/>
        <v>0</v>
      </c>
      <c r="AC19" s="65">
        <f t="shared" si="1"/>
        <v>0</v>
      </c>
    </row>
    <row r="20" spans="1:29" ht="14.25" customHeight="1" x14ac:dyDescent="0.15">
      <c r="A20" s="66"/>
      <c r="B20" s="81"/>
      <c r="C20" s="82"/>
      <c r="D20" s="83"/>
      <c r="E20" s="84"/>
      <c r="F20" s="85"/>
      <c r="G20" s="86"/>
      <c r="H20" s="87"/>
      <c r="I20" s="88"/>
      <c r="J20" s="87"/>
      <c r="K20" s="87"/>
      <c r="L20" s="89"/>
      <c r="M20" s="88"/>
      <c r="N20" s="90"/>
      <c r="O20" s="89"/>
      <c r="P20" s="87"/>
      <c r="Q20" s="90"/>
      <c r="R20" s="89"/>
      <c r="S20" s="90"/>
      <c r="T20" s="91"/>
      <c r="U20" s="92"/>
      <c r="V20" s="93"/>
      <c r="W20" s="92"/>
      <c r="X20" s="94"/>
      <c r="Y20" s="10"/>
      <c r="Z20" s="10"/>
      <c r="AA20" s="63">
        <f t="shared" si="2"/>
        <v>0</v>
      </c>
      <c r="AB20" s="64">
        <f t="shared" si="0"/>
        <v>0</v>
      </c>
      <c r="AC20" s="65">
        <f t="shared" si="1"/>
        <v>0</v>
      </c>
    </row>
    <row r="21" spans="1:29" ht="14.25" customHeight="1" thickBot="1" x14ac:dyDescent="0.2">
      <c r="A21" s="66"/>
      <c r="B21" s="81"/>
      <c r="C21" s="82"/>
      <c r="D21" s="83"/>
      <c r="E21" s="84"/>
      <c r="F21" s="85"/>
      <c r="G21" s="86"/>
      <c r="H21" s="87"/>
      <c r="I21" s="88"/>
      <c r="J21" s="87"/>
      <c r="K21" s="87"/>
      <c r="L21" s="89"/>
      <c r="M21" s="88"/>
      <c r="N21" s="90"/>
      <c r="O21" s="89"/>
      <c r="P21" s="87"/>
      <c r="Q21" s="90"/>
      <c r="R21" s="89"/>
      <c r="S21" s="90"/>
      <c r="T21" s="91"/>
      <c r="U21" s="92"/>
      <c r="V21" s="93"/>
      <c r="W21" s="92"/>
      <c r="X21" s="94"/>
      <c r="Y21" s="10"/>
      <c r="Z21" s="10"/>
      <c r="AA21" s="95">
        <f t="shared" si="2"/>
        <v>0</v>
      </c>
      <c r="AB21" s="96">
        <f t="shared" si="0"/>
        <v>0</v>
      </c>
      <c r="AC21" s="65">
        <f t="shared" si="1"/>
        <v>0</v>
      </c>
    </row>
    <row r="22" spans="1:29" ht="10.5" customHeight="1" thickTop="1" x14ac:dyDescent="0.15">
      <c r="A22" s="97" t="s">
        <v>40</v>
      </c>
      <c r="B22" s="98"/>
      <c r="C22" s="99">
        <f>C24</f>
        <v>5</v>
      </c>
      <c r="D22" s="100">
        <f>D24</f>
        <v>0</v>
      </c>
      <c r="E22" s="101">
        <f>E24</f>
        <v>0</v>
      </c>
      <c r="F22" s="102">
        <f>F24</f>
        <v>0</v>
      </c>
      <c r="G22" s="103">
        <f>G24</f>
        <v>0</v>
      </c>
      <c r="H22" s="104">
        <f>H24*2</f>
        <v>44</v>
      </c>
      <c r="I22" s="104">
        <f>I24</f>
        <v>1</v>
      </c>
      <c r="J22" s="105">
        <f>J24</f>
        <v>0</v>
      </c>
      <c r="K22" s="104">
        <f>K24</f>
        <v>3</v>
      </c>
      <c r="L22" s="106">
        <f>L24</f>
        <v>22</v>
      </c>
      <c r="M22" s="105">
        <f>M24</f>
        <v>0</v>
      </c>
      <c r="N22" s="107"/>
      <c r="O22" s="98"/>
      <c r="P22" s="104">
        <f t="shared" ref="P22:X22" si="3">P24</f>
        <v>1</v>
      </c>
      <c r="Q22" s="107">
        <f t="shared" si="3"/>
        <v>0</v>
      </c>
      <c r="R22" s="106">
        <f t="shared" si="3"/>
        <v>0</v>
      </c>
      <c r="S22" s="107">
        <f t="shared" si="3"/>
        <v>0</v>
      </c>
      <c r="T22" s="106">
        <f t="shared" si="3"/>
        <v>0</v>
      </c>
      <c r="U22" s="107">
        <f t="shared" si="3"/>
        <v>0</v>
      </c>
      <c r="V22" s="105">
        <f t="shared" si="3"/>
        <v>0</v>
      </c>
      <c r="W22" s="107">
        <f t="shared" si="3"/>
        <v>0</v>
      </c>
      <c r="X22" s="108">
        <f t="shared" si="3"/>
        <v>1</v>
      </c>
      <c r="Y22" s="10"/>
      <c r="Z22" s="10"/>
      <c r="AA22" s="109"/>
      <c r="AB22" s="110"/>
      <c r="AC22" s="111"/>
    </row>
    <row r="23" spans="1:29" ht="10.5" customHeight="1" thickBot="1" x14ac:dyDescent="0.2">
      <c r="A23" s="112" t="s">
        <v>41</v>
      </c>
      <c r="B23" s="113"/>
      <c r="C23" s="114"/>
      <c r="D23" s="115"/>
      <c r="E23" s="116"/>
      <c r="F23" s="114">
        <f t="shared" ref="F23:K23" si="4">F8*F24/1000</f>
        <v>0</v>
      </c>
      <c r="G23" s="116">
        <f t="shared" si="4"/>
        <v>0</v>
      </c>
      <c r="H23" s="117">
        <f t="shared" si="4"/>
        <v>1.4079999999999999</v>
      </c>
      <c r="I23" s="117">
        <f t="shared" si="4"/>
        <v>2.5999999999999999E-2</v>
      </c>
      <c r="J23" s="117">
        <f t="shared" si="4"/>
        <v>0</v>
      </c>
      <c r="K23" s="117">
        <f t="shared" si="4"/>
        <v>0</v>
      </c>
      <c r="L23" s="118"/>
      <c r="M23" s="119"/>
      <c r="N23" s="120"/>
      <c r="O23" s="118"/>
      <c r="P23" s="117">
        <f t="shared" ref="P23:X23" si="5">P8*P24/1000</f>
        <v>0.18</v>
      </c>
      <c r="Q23" s="121">
        <f t="shared" si="5"/>
        <v>0</v>
      </c>
      <c r="R23" s="122">
        <f t="shared" si="5"/>
        <v>0</v>
      </c>
      <c r="S23" s="121">
        <f t="shared" si="5"/>
        <v>0</v>
      </c>
      <c r="T23" s="122">
        <f t="shared" si="5"/>
        <v>0</v>
      </c>
      <c r="U23" s="121">
        <f t="shared" si="5"/>
        <v>0</v>
      </c>
      <c r="V23" s="123">
        <f t="shared" si="5"/>
        <v>0</v>
      </c>
      <c r="W23" s="120">
        <f t="shared" si="5"/>
        <v>0</v>
      </c>
      <c r="X23" s="124">
        <f t="shared" si="5"/>
        <v>0.124</v>
      </c>
      <c r="Y23" s="10"/>
      <c r="Z23" s="125" t="s">
        <v>42</v>
      </c>
      <c r="AA23" s="126">
        <f>SUM(F23:K23,P23:X23)</f>
        <v>1.738</v>
      </c>
      <c r="AB23" s="127"/>
      <c r="AC23" s="111"/>
    </row>
    <row r="24" spans="1:29" s="3" customFormat="1" ht="19.5" customHeight="1" thickTop="1" thickBot="1" x14ac:dyDescent="0.2">
      <c r="A24" s="128" t="s">
        <v>43</v>
      </c>
      <c r="B24" s="129">
        <f>SUM(B9:B21)</f>
        <v>349.2</v>
      </c>
      <c r="C24" s="130">
        <f t="shared" ref="C24:X24" si="6">SUM(C9:C21)</f>
        <v>5</v>
      </c>
      <c r="D24" s="131">
        <f t="shared" si="6"/>
        <v>0</v>
      </c>
      <c r="E24" s="132">
        <f t="shared" si="6"/>
        <v>0</v>
      </c>
      <c r="F24" s="133">
        <f t="shared" si="6"/>
        <v>0</v>
      </c>
      <c r="G24" s="134">
        <f t="shared" si="6"/>
        <v>0</v>
      </c>
      <c r="H24" s="135">
        <f t="shared" si="6"/>
        <v>22</v>
      </c>
      <c r="I24" s="135">
        <f t="shared" si="6"/>
        <v>1</v>
      </c>
      <c r="J24" s="135">
        <f>SUM(J9:J21)</f>
        <v>0</v>
      </c>
      <c r="K24" s="135">
        <f t="shared" si="6"/>
        <v>3</v>
      </c>
      <c r="L24" s="135">
        <f t="shared" si="6"/>
        <v>22</v>
      </c>
      <c r="M24" s="130">
        <f t="shared" si="6"/>
        <v>0</v>
      </c>
      <c r="N24" s="136">
        <f>SUM(N9:N21)</f>
        <v>0</v>
      </c>
      <c r="O24" s="132">
        <f t="shared" si="6"/>
        <v>0</v>
      </c>
      <c r="P24" s="135">
        <f t="shared" si="6"/>
        <v>1</v>
      </c>
      <c r="Q24" s="133">
        <f t="shared" si="6"/>
        <v>0</v>
      </c>
      <c r="R24" s="134">
        <f t="shared" si="6"/>
        <v>0</v>
      </c>
      <c r="S24" s="133">
        <f t="shared" si="6"/>
        <v>0</v>
      </c>
      <c r="T24" s="134">
        <f t="shared" si="6"/>
        <v>0</v>
      </c>
      <c r="U24" s="133">
        <f t="shared" si="6"/>
        <v>0</v>
      </c>
      <c r="V24" s="134">
        <f t="shared" si="6"/>
        <v>0</v>
      </c>
      <c r="W24" s="133">
        <f t="shared" si="6"/>
        <v>0</v>
      </c>
      <c r="X24" s="137">
        <f t="shared" si="6"/>
        <v>1</v>
      </c>
      <c r="Y24" s="138"/>
      <c r="Z24" s="125" t="s">
        <v>44</v>
      </c>
      <c r="AA24" s="126">
        <f>SUM(B10:B21)</f>
        <v>110</v>
      </c>
      <c r="AB24" s="139"/>
      <c r="AC24" s="111"/>
    </row>
    <row r="25" spans="1:29" ht="9" customHeight="1" x14ac:dyDescent="0.15">
      <c r="AA25" s="111"/>
      <c r="AB25" s="111"/>
      <c r="AC25" s="111"/>
    </row>
    <row r="26" spans="1:29" ht="9" customHeight="1" thickBot="1" x14ac:dyDescent="0.2">
      <c r="AA26" s="111"/>
      <c r="AB26" s="111"/>
      <c r="AC26" s="111"/>
    </row>
    <row r="27" spans="1:29" x14ac:dyDescent="0.15">
      <c r="A27" s="6" t="s">
        <v>4</v>
      </c>
      <c r="B27" s="230" t="s">
        <v>45</v>
      </c>
      <c r="C27" s="231"/>
      <c r="D27" s="231"/>
      <c r="E27" s="231"/>
      <c r="F27" s="232"/>
      <c r="G27" s="233" t="s">
        <v>46</v>
      </c>
      <c r="H27" s="231"/>
      <c r="I27" s="231"/>
      <c r="J27" s="231"/>
      <c r="K27" s="232"/>
      <c r="L27" s="234" t="s">
        <v>47</v>
      </c>
      <c r="M27" s="235"/>
      <c r="N27" s="234" t="s">
        <v>48</v>
      </c>
      <c r="O27" s="235"/>
      <c r="P27" s="7" t="s">
        <v>49</v>
      </c>
      <c r="Q27" s="234"/>
      <c r="R27" s="235"/>
      <c r="S27" s="234"/>
      <c r="T27" s="235"/>
      <c r="U27" s="234"/>
      <c r="V27" s="239"/>
      <c r="W27" s="234"/>
      <c r="X27" s="240"/>
      <c r="Y27" s="140"/>
      <c r="Z27" s="140"/>
      <c r="AA27" s="111"/>
      <c r="AB27" s="111"/>
      <c r="AC27" s="111"/>
    </row>
    <row r="28" spans="1:29" x14ac:dyDescent="0.15">
      <c r="A28" s="11" t="s">
        <v>9</v>
      </c>
      <c r="B28" s="141" t="s">
        <v>50</v>
      </c>
      <c r="C28" s="209" t="s">
        <v>51</v>
      </c>
      <c r="D28" s="221"/>
      <c r="E28" s="209" t="s">
        <v>52</v>
      </c>
      <c r="F28" s="221"/>
      <c r="G28" s="227" t="s">
        <v>53</v>
      </c>
      <c r="H28" s="228"/>
      <c r="I28" s="228"/>
      <c r="J28" s="228"/>
      <c r="K28" s="229"/>
      <c r="L28" s="209"/>
      <c r="M28" s="221"/>
      <c r="N28" s="209"/>
      <c r="O28" s="221"/>
      <c r="P28" s="16"/>
      <c r="Q28" s="209"/>
      <c r="R28" s="221"/>
      <c r="S28" s="209"/>
      <c r="T28" s="221"/>
      <c r="U28" s="209"/>
      <c r="V28" s="210"/>
      <c r="W28" s="209"/>
      <c r="X28" s="222"/>
      <c r="Y28" s="140"/>
      <c r="Z28" s="140"/>
      <c r="AA28" s="111"/>
      <c r="AB28" s="111"/>
      <c r="AC28" s="111"/>
    </row>
    <row r="29" spans="1:29" ht="14.25" thickBot="1" x14ac:dyDescent="0.2">
      <c r="A29" s="28" t="s">
        <v>30</v>
      </c>
      <c r="B29" s="142" t="s">
        <v>30</v>
      </c>
      <c r="C29" s="209" t="s">
        <v>30</v>
      </c>
      <c r="D29" s="221"/>
      <c r="E29" s="223"/>
      <c r="F29" s="224"/>
      <c r="G29" s="143">
        <v>50</v>
      </c>
      <c r="H29" s="144">
        <v>40</v>
      </c>
      <c r="I29" s="145">
        <v>30</v>
      </c>
      <c r="J29" s="146">
        <v>25</v>
      </c>
      <c r="K29" s="29">
        <v>20</v>
      </c>
      <c r="L29" s="223"/>
      <c r="M29" s="224"/>
      <c r="N29" s="223"/>
      <c r="O29" s="224"/>
      <c r="P29" s="37"/>
      <c r="Q29" s="223"/>
      <c r="R29" s="224"/>
      <c r="S29" s="223"/>
      <c r="T29" s="224"/>
      <c r="U29" s="223"/>
      <c r="V29" s="225"/>
      <c r="W29" s="223"/>
      <c r="X29" s="226"/>
      <c r="Y29" s="140"/>
      <c r="Z29" s="140"/>
      <c r="AA29" s="45" t="s">
        <v>54</v>
      </c>
      <c r="AB29" s="45" t="s">
        <v>55</v>
      </c>
      <c r="AC29" s="111"/>
    </row>
    <row r="30" spans="1:29" x14ac:dyDescent="0.15">
      <c r="A30" s="47" t="s">
        <v>62</v>
      </c>
      <c r="B30" s="178">
        <f>C24+H24+I24+K24+L24+P24</f>
        <v>54</v>
      </c>
      <c r="C30" s="213" t="str">
        <f t="shared" ref="C30:C42" si="7" xml:space="preserve"> IF(AC9=0,"",AC9)</f>
        <v/>
      </c>
      <c r="D30" s="214"/>
      <c r="E30" s="215"/>
      <c r="F30" s="216"/>
      <c r="G30" s="147"/>
      <c r="H30" s="148"/>
      <c r="I30" s="149"/>
      <c r="J30" s="150"/>
      <c r="K30" s="151"/>
      <c r="L30" s="217">
        <f>IF(AB9+P9=0,"",AB9+P$8*P9/1000)</f>
        <v>240.93799999999999</v>
      </c>
      <c r="M30" s="218"/>
      <c r="N30" s="217"/>
      <c r="O30" s="218"/>
      <c r="P30" s="152"/>
      <c r="Q30" s="219"/>
      <c r="R30" s="220"/>
      <c r="S30" s="209"/>
      <c r="T30" s="221"/>
      <c r="U30" s="209"/>
      <c r="V30" s="210"/>
      <c r="W30" s="211"/>
      <c r="X30" s="212"/>
      <c r="Y30" s="140"/>
      <c r="Z30" s="140"/>
      <c r="AA30" s="153">
        <f>SUM(G30:K30)+K9</f>
        <v>3</v>
      </c>
      <c r="AB30" s="154">
        <f>COUNT(M3:V3)</f>
        <v>0</v>
      </c>
      <c r="AC30" s="109"/>
    </row>
    <row r="31" spans="1:29" x14ac:dyDescent="0.15">
      <c r="A31" s="66" t="str">
        <f t="shared" ref="A31:A42" si="8">IF(A10="","",A10)</f>
        <v>仮設管②</v>
      </c>
      <c r="B31" s="54">
        <f t="shared" ref="B31:B42" si="9">IF(AA10=0,"",AA10)</f>
        <v>22</v>
      </c>
      <c r="C31" s="202" t="str">
        <f t="shared" si="7"/>
        <v/>
      </c>
      <c r="D31" s="203"/>
      <c r="E31" s="204" t="str">
        <f t="shared" ref="E31:E42" si="10">IF(AA31=0,"",AA31)</f>
        <v/>
      </c>
      <c r="F31" s="205"/>
      <c r="G31" s="155"/>
      <c r="H31" s="156"/>
      <c r="I31" s="157"/>
      <c r="J31" s="158"/>
      <c r="K31" s="159"/>
      <c r="L31" s="206">
        <f t="shared" ref="L31:L42" si="11">IF(AB10+P10=0,"",AB10+P$8*P10/1000)</f>
        <v>110</v>
      </c>
      <c r="M31" s="207"/>
      <c r="N31" s="206"/>
      <c r="O31" s="207"/>
      <c r="P31" s="160"/>
      <c r="Q31" s="202"/>
      <c r="R31" s="203"/>
      <c r="S31" s="198"/>
      <c r="T31" s="199"/>
      <c r="U31" s="198"/>
      <c r="V31" s="208"/>
      <c r="W31" s="200"/>
      <c r="X31" s="201"/>
      <c r="Y31" s="140"/>
      <c r="Z31" s="140"/>
      <c r="AA31" s="153">
        <f t="shared" ref="AA31:AA42" si="12">SUM(G31:K31)+K10</f>
        <v>0</v>
      </c>
      <c r="AB31" s="111"/>
      <c r="AC31" s="111"/>
    </row>
    <row r="32" spans="1:29" x14ac:dyDescent="0.15">
      <c r="A32" s="66" t="str">
        <f t="shared" si="8"/>
        <v/>
      </c>
      <c r="B32" s="54" t="str">
        <f t="shared" si="9"/>
        <v/>
      </c>
      <c r="C32" s="202" t="str">
        <f t="shared" si="7"/>
        <v/>
      </c>
      <c r="D32" s="203"/>
      <c r="E32" s="204" t="str">
        <f t="shared" si="10"/>
        <v/>
      </c>
      <c r="F32" s="205"/>
      <c r="G32" s="155"/>
      <c r="H32" s="156"/>
      <c r="I32" s="157"/>
      <c r="J32" s="158"/>
      <c r="K32" s="159"/>
      <c r="L32" s="206" t="str">
        <f t="shared" si="11"/>
        <v/>
      </c>
      <c r="M32" s="207"/>
      <c r="N32" s="206" t="str">
        <f t="shared" ref="N32:N41" si="13">IF(AB11=0,"",AB11)</f>
        <v/>
      </c>
      <c r="O32" s="207"/>
      <c r="P32" s="160" t="str">
        <f t="shared" ref="P32:P42" si="14">IF(AB11=0,"",AB11)</f>
        <v/>
      </c>
      <c r="Q32" s="202"/>
      <c r="R32" s="203"/>
      <c r="S32" s="198"/>
      <c r="T32" s="199"/>
      <c r="U32" s="198"/>
      <c r="V32" s="208"/>
      <c r="W32" s="200"/>
      <c r="X32" s="201"/>
      <c r="Y32" s="140"/>
      <c r="Z32" s="140"/>
      <c r="AA32" s="153">
        <f t="shared" si="12"/>
        <v>0</v>
      </c>
      <c r="AB32" s="111"/>
      <c r="AC32" s="111"/>
    </row>
    <row r="33" spans="1:29" x14ac:dyDescent="0.15">
      <c r="A33" s="66" t="str">
        <f t="shared" si="8"/>
        <v/>
      </c>
      <c r="B33" s="54" t="str">
        <f t="shared" si="9"/>
        <v/>
      </c>
      <c r="C33" s="202" t="str">
        <f t="shared" si="7"/>
        <v/>
      </c>
      <c r="D33" s="203"/>
      <c r="E33" s="204" t="str">
        <f t="shared" si="10"/>
        <v/>
      </c>
      <c r="F33" s="205"/>
      <c r="G33" s="155"/>
      <c r="H33" s="156"/>
      <c r="I33" s="157"/>
      <c r="J33" s="158"/>
      <c r="K33" s="159"/>
      <c r="L33" s="206" t="str">
        <f>IF(AB12+P12=0,"",AB12+P$8*P12/1000)</f>
        <v/>
      </c>
      <c r="M33" s="207"/>
      <c r="N33" s="206" t="str">
        <f t="shared" si="13"/>
        <v/>
      </c>
      <c r="O33" s="207"/>
      <c r="P33" s="160" t="str">
        <f t="shared" si="14"/>
        <v/>
      </c>
      <c r="Q33" s="202"/>
      <c r="R33" s="203"/>
      <c r="S33" s="198"/>
      <c r="T33" s="199"/>
      <c r="U33" s="198"/>
      <c r="V33" s="208"/>
      <c r="W33" s="200"/>
      <c r="X33" s="201"/>
      <c r="Y33" s="140"/>
      <c r="Z33" s="140"/>
      <c r="AA33" s="153">
        <f t="shared" si="12"/>
        <v>0</v>
      </c>
      <c r="AB33" s="111"/>
      <c r="AC33" s="111"/>
    </row>
    <row r="34" spans="1:29" x14ac:dyDescent="0.15">
      <c r="A34" s="66" t="str">
        <f t="shared" si="8"/>
        <v/>
      </c>
      <c r="B34" s="54" t="str">
        <f t="shared" si="9"/>
        <v/>
      </c>
      <c r="C34" s="202" t="str">
        <f t="shared" si="7"/>
        <v/>
      </c>
      <c r="D34" s="203"/>
      <c r="E34" s="204" t="str">
        <f t="shared" si="10"/>
        <v/>
      </c>
      <c r="F34" s="205"/>
      <c r="G34" s="155"/>
      <c r="H34" s="156"/>
      <c r="I34" s="157"/>
      <c r="J34" s="158"/>
      <c r="K34" s="159"/>
      <c r="L34" s="206" t="str">
        <f t="shared" si="11"/>
        <v/>
      </c>
      <c r="M34" s="207"/>
      <c r="N34" s="206" t="str">
        <f t="shared" si="13"/>
        <v/>
      </c>
      <c r="O34" s="207"/>
      <c r="P34" s="160" t="str">
        <f t="shared" si="14"/>
        <v/>
      </c>
      <c r="Q34" s="202"/>
      <c r="R34" s="203"/>
      <c r="S34" s="198"/>
      <c r="T34" s="199"/>
      <c r="U34" s="198"/>
      <c r="V34" s="208"/>
      <c r="W34" s="200"/>
      <c r="X34" s="201"/>
      <c r="Y34" s="140"/>
      <c r="Z34" s="140"/>
      <c r="AA34" s="153">
        <f t="shared" si="12"/>
        <v>0</v>
      </c>
      <c r="AB34" s="111"/>
      <c r="AC34" s="111"/>
    </row>
    <row r="35" spans="1:29" x14ac:dyDescent="0.15">
      <c r="A35" s="66" t="str">
        <f t="shared" si="8"/>
        <v/>
      </c>
      <c r="B35" s="54" t="str">
        <f t="shared" si="9"/>
        <v/>
      </c>
      <c r="C35" s="202" t="str">
        <f t="shared" si="7"/>
        <v/>
      </c>
      <c r="D35" s="203"/>
      <c r="E35" s="204" t="str">
        <f t="shared" si="10"/>
        <v/>
      </c>
      <c r="F35" s="205"/>
      <c r="G35" s="155"/>
      <c r="H35" s="156"/>
      <c r="I35" s="157"/>
      <c r="J35" s="158"/>
      <c r="K35" s="159"/>
      <c r="L35" s="206" t="str">
        <f t="shared" si="11"/>
        <v/>
      </c>
      <c r="M35" s="207"/>
      <c r="N35" s="206" t="str">
        <f t="shared" si="13"/>
        <v/>
      </c>
      <c r="O35" s="207"/>
      <c r="P35" s="160" t="str">
        <f t="shared" si="14"/>
        <v/>
      </c>
      <c r="Q35" s="202"/>
      <c r="R35" s="203"/>
      <c r="S35" s="198"/>
      <c r="T35" s="199"/>
      <c r="U35" s="198"/>
      <c r="V35" s="208"/>
      <c r="W35" s="200"/>
      <c r="X35" s="201"/>
      <c r="Y35" s="140"/>
      <c r="Z35" s="140"/>
      <c r="AA35" s="153">
        <f t="shared" si="12"/>
        <v>0</v>
      </c>
      <c r="AB35" s="111"/>
      <c r="AC35" s="111"/>
    </row>
    <row r="36" spans="1:29" x14ac:dyDescent="0.15">
      <c r="A36" s="66" t="str">
        <f t="shared" si="8"/>
        <v/>
      </c>
      <c r="B36" s="54" t="str">
        <f t="shared" si="9"/>
        <v/>
      </c>
      <c r="C36" s="202" t="str">
        <f t="shared" si="7"/>
        <v/>
      </c>
      <c r="D36" s="203"/>
      <c r="E36" s="204" t="str">
        <f t="shared" si="10"/>
        <v/>
      </c>
      <c r="F36" s="205"/>
      <c r="G36" s="155"/>
      <c r="H36" s="156"/>
      <c r="I36" s="157"/>
      <c r="J36" s="158"/>
      <c r="K36" s="159"/>
      <c r="L36" s="206" t="str">
        <f t="shared" si="11"/>
        <v/>
      </c>
      <c r="M36" s="207"/>
      <c r="N36" s="206" t="str">
        <f t="shared" si="13"/>
        <v/>
      </c>
      <c r="O36" s="207"/>
      <c r="P36" s="160" t="str">
        <f t="shared" si="14"/>
        <v/>
      </c>
      <c r="Q36" s="202"/>
      <c r="R36" s="203"/>
      <c r="S36" s="198"/>
      <c r="T36" s="199"/>
      <c r="U36" s="198"/>
      <c r="V36" s="208"/>
      <c r="W36" s="200"/>
      <c r="X36" s="201"/>
      <c r="Y36" s="140"/>
      <c r="Z36" s="140"/>
      <c r="AA36" s="153">
        <f t="shared" si="12"/>
        <v>0</v>
      </c>
      <c r="AB36" s="111"/>
      <c r="AC36" s="111"/>
    </row>
    <row r="37" spans="1:29" x14ac:dyDescent="0.15">
      <c r="A37" s="66" t="str">
        <f t="shared" si="8"/>
        <v/>
      </c>
      <c r="B37" s="54" t="str">
        <f t="shared" si="9"/>
        <v/>
      </c>
      <c r="C37" s="202" t="str">
        <f t="shared" si="7"/>
        <v/>
      </c>
      <c r="D37" s="203"/>
      <c r="E37" s="204" t="str">
        <f t="shared" si="10"/>
        <v/>
      </c>
      <c r="F37" s="205"/>
      <c r="G37" s="155"/>
      <c r="H37" s="156"/>
      <c r="I37" s="157"/>
      <c r="J37" s="158"/>
      <c r="K37" s="159"/>
      <c r="L37" s="206" t="str">
        <f t="shared" si="11"/>
        <v/>
      </c>
      <c r="M37" s="207"/>
      <c r="N37" s="206" t="str">
        <f t="shared" si="13"/>
        <v/>
      </c>
      <c r="O37" s="207"/>
      <c r="P37" s="160" t="str">
        <f t="shared" si="14"/>
        <v/>
      </c>
      <c r="Q37" s="202"/>
      <c r="R37" s="203"/>
      <c r="S37" s="198"/>
      <c r="T37" s="199"/>
      <c r="U37" s="198"/>
      <c r="V37" s="208"/>
      <c r="W37" s="200"/>
      <c r="X37" s="201"/>
      <c r="Y37" s="140"/>
      <c r="Z37" s="140"/>
      <c r="AA37" s="153">
        <f t="shared" si="12"/>
        <v>0</v>
      </c>
      <c r="AB37" s="111"/>
      <c r="AC37" s="111"/>
    </row>
    <row r="38" spans="1:29" x14ac:dyDescent="0.15">
      <c r="A38" s="66" t="str">
        <f t="shared" si="8"/>
        <v/>
      </c>
      <c r="B38" s="54" t="str">
        <f t="shared" si="9"/>
        <v/>
      </c>
      <c r="C38" s="202" t="str">
        <f t="shared" si="7"/>
        <v/>
      </c>
      <c r="D38" s="203"/>
      <c r="E38" s="204" t="str">
        <f t="shared" si="10"/>
        <v/>
      </c>
      <c r="F38" s="205"/>
      <c r="G38" s="155"/>
      <c r="H38" s="156"/>
      <c r="I38" s="157"/>
      <c r="J38" s="158"/>
      <c r="K38" s="159"/>
      <c r="L38" s="206" t="str">
        <f t="shared" si="11"/>
        <v/>
      </c>
      <c r="M38" s="207"/>
      <c r="N38" s="206" t="str">
        <f t="shared" si="13"/>
        <v/>
      </c>
      <c r="O38" s="207"/>
      <c r="P38" s="160" t="str">
        <f t="shared" si="14"/>
        <v/>
      </c>
      <c r="Q38" s="202"/>
      <c r="R38" s="203"/>
      <c r="S38" s="198"/>
      <c r="T38" s="199"/>
      <c r="U38" s="198"/>
      <c r="V38" s="208"/>
      <c r="W38" s="200"/>
      <c r="X38" s="201"/>
      <c r="Y38" s="140"/>
      <c r="Z38" s="140"/>
      <c r="AA38" s="153">
        <f t="shared" si="12"/>
        <v>0</v>
      </c>
      <c r="AB38" s="111"/>
      <c r="AC38" s="111"/>
    </row>
    <row r="39" spans="1:29" x14ac:dyDescent="0.15">
      <c r="A39" s="66" t="str">
        <f t="shared" si="8"/>
        <v/>
      </c>
      <c r="B39" s="54" t="str">
        <f t="shared" si="9"/>
        <v/>
      </c>
      <c r="C39" s="202" t="str">
        <f t="shared" si="7"/>
        <v/>
      </c>
      <c r="D39" s="203"/>
      <c r="E39" s="204" t="str">
        <f>IF(AA39=0,"",AA39)</f>
        <v/>
      </c>
      <c r="F39" s="205"/>
      <c r="G39" s="155"/>
      <c r="H39" s="156"/>
      <c r="I39" s="157"/>
      <c r="J39" s="158"/>
      <c r="K39" s="159"/>
      <c r="L39" s="206" t="str">
        <f t="shared" si="11"/>
        <v/>
      </c>
      <c r="M39" s="207"/>
      <c r="N39" s="206" t="str">
        <f t="shared" si="13"/>
        <v/>
      </c>
      <c r="O39" s="207"/>
      <c r="P39" s="160" t="str">
        <f t="shared" si="14"/>
        <v/>
      </c>
      <c r="Q39" s="198"/>
      <c r="R39" s="199"/>
      <c r="S39" s="198"/>
      <c r="T39" s="199"/>
      <c r="U39" s="198"/>
      <c r="V39" s="199"/>
      <c r="W39" s="200"/>
      <c r="X39" s="201"/>
      <c r="Y39" s="140"/>
      <c r="Z39" s="140"/>
      <c r="AA39" s="153">
        <f t="shared" si="12"/>
        <v>0</v>
      </c>
      <c r="AB39" s="111"/>
      <c r="AC39" s="111"/>
    </row>
    <row r="40" spans="1:29" x14ac:dyDescent="0.15">
      <c r="A40" s="66" t="str">
        <f t="shared" si="8"/>
        <v/>
      </c>
      <c r="B40" s="54" t="str">
        <f t="shared" si="9"/>
        <v/>
      </c>
      <c r="C40" s="202" t="str">
        <f t="shared" si="7"/>
        <v/>
      </c>
      <c r="D40" s="203"/>
      <c r="E40" s="204" t="str">
        <f>IF(AA40=0,"",AA40)</f>
        <v/>
      </c>
      <c r="F40" s="205"/>
      <c r="G40" s="155"/>
      <c r="H40" s="156"/>
      <c r="I40" s="157"/>
      <c r="J40" s="158"/>
      <c r="K40" s="159"/>
      <c r="L40" s="206" t="str">
        <f t="shared" si="11"/>
        <v/>
      </c>
      <c r="M40" s="207"/>
      <c r="N40" s="206" t="str">
        <f t="shared" si="13"/>
        <v/>
      </c>
      <c r="O40" s="207"/>
      <c r="P40" s="160" t="str">
        <f t="shared" si="14"/>
        <v/>
      </c>
      <c r="Q40" s="198"/>
      <c r="R40" s="199"/>
      <c r="S40" s="198"/>
      <c r="T40" s="199"/>
      <c r="U40" s="198"/>
      <c r="V40" s="199"/>
      <c r="W40" s="200"/>
      <c r="X40" s="201"/>
      <c r="Y40" s="140"/>
      <c r="Z40" s="140"/>
      <c r="AA40" s="153">
        <f t="shared" si="12"/>
        <v>0</v>
      </c>
      <c r="AB40" s="111"/>
      <c r="AC40" s="111"/>
    </row>
    <row r="41" spans="1:29" x14ac:dyDescent="0.15">
      <c r="A41" s="66" t="str">
        <f t="shared" si="8"/>
        <v/>
      </c>
      <c r="B41" s="54" t="str">
        <f t="shared" si="9"/>
        <v/>
      </c>
      <c r="C41" s="202" t="str">
        <f t="shared" si="7"/>
        <v/>
      </c>
      <c r="D41" s="203"/>
      <c r="E41" s="204" t="str">
        <f t="shared" si="10"/>
        <v/>
      </c>
      <c r="F41" s="205"/>
      <c r="G41" s="161"/>
      <c r="H41" s="162"/>
      <c r="I41" s="163"/>
      <c r="J41" s="164"/>
      <c r="K41" s="165"/>
      <c r="L41" s="206" t="str">
        <f t="shared" si="11"/>
        <v/>
      </c>
      <c r="M41" s="207"/>
      <c r="N41" s="206" t="str">
        <f t="shared" si="13"/>
        <v/>
      </c>
      <c r="O41" s="207"/>
      <c r="P41" s="160" t="str">
        <f t="shared" si="14"/>
        <v/>
      </c>
      <c r="Q41" s="198"/>
      <c r="R41" s="199"/>
      <c r="S41" s="198"/>
      <c r="T41" s="199"/>
      <c r="U41" s="198"/>
      <c r="V41" s="199"/>
      <c r="W41" s="200"/>
      <c r="X41" s="201"/>
      <c r="Y41" s="140"/>
      <c r="Z41" s="140"/>
      <c r="AA41" s="153">
        <f t="shared" si="12"/>
        <v>0</v>
      </c>
      <c r="AB41" s="111"/>
      <c r="AC41" s="111"/>
    </row>
    <row r="42" spans="1:29" ht="14.25" thickBot="1" x14ac:dyDescent="0.2">
      <c r="A42" s="11" t="str">
        <f t="shared" si="8"/>
        <v/>
      </c>
      <c r="B42" s="166" t="str">
        <f t="shared" si="9"/>
        <v/>
      </c>
      <c r="C42" s="190" t="str">
        <f t="shared" si="7"/>
        <v/>
      </c>
      <c r="D42" s="191"/>
      <c r="E42" s="192" t="str">
        <f t="shared" si="10"/>
        <v/>
      </c>
      <c r="F42" s="193"/>
      <c r="G42" s="167"/>
      <c r="H42" s="168"/>
      <c r="I42" s="169"/>
      <c r="J42" s="170"/>
      <c r="K42" s="12"/>
      <c r="L42" s="194" t="str">
        <f t="shared" si="11"/>
        <v/>
      </c>
      <c r="M42" s="195"/>
      <c r="N42" s="194" t="str">
        <f>IF(AB21=0,"",AB21)</f>
        <v/>
      </c>
      <c r="O42" s="195"/>
      <c r="P42" s="152" t="str">
        <f t="shared" si="14"/>
        <v/>
      </c>
      <c r="Q42" s="196"/>
      <c r="R42" s="197"/>
      <c r="S42" s="179"/>
      <c r="T42" s="180"/>
      <c r="U42" s="179"/>
      <c r="V42" s="180"/>
      <c r="W42" s="181"/>
      <c r="X42" s="182"/>
      <c r="Y42" s="140"/>
      <c r="Z42" s="140"/>
      <c r="AA42" s="171">
        <f t="shared" si="12"/>
        <v>0</v>
      </c>
      <c r="AB42" s="111"/>
      <c r="AC42" s="111"/>
    </row>
    <row r="43" spans="1:29" s="3" customFormat="1" ht="19.5" customHeight="1" thickTop="1" thickBot="1" x14ac:dyDescent="0.25">
      <c r="A43" s="172" t="s">
        <v>43</v>
      </c>
      <c r="B43" s="173">
        <f>SUM(B30:B42)</f>
        <v>76</v>
      </c>
      <c r="C43" s="183">
        <f>SUM(C30:D42)</f>
        <v>0</v>
      </c>
      <c r="D43" s="184"/>
      <c r="E43" s="183">
        <f>SUM(E30:F42)</f>
        <v>0</v>
      </c>
      <c r="F43" s="184"/>
      <c r="G43" s="174">
        <f>SUM(G30:H42)</f>
        <v>0</v>
      </c>
      <c r="H43" s="175">
        <f>SUM(H30:H42)</f>
        <v>0</v>
      </c>
      <c r="I43" s="175">
        <f>SUM(I30:K42)</f>
        <v>0</v>
      </c>
      <c r="J43" s="175">
        <f>SUM(J30:J42)</f>
        <v>0</v>
      </c>
      <c r="K43" s="176">
        <f>SUM(K30:K42)</f>
        <v>0</v>
      </c>
      <c r="L43" s="185">
        <f>SUM(L30:M42)</f>
        <v>350.93799999999999</v>
      </c>
      <c r="M43" s="186"/>
      <c r="N43" s="185">
        <f>SUM(N30:O42)</f>
        <v>0</v>
      </c>
      <c r="O43" s="186"/>
      <c r="P43" s="177">
        <f>SUM(P30:P42)</f>
        <v>0</v>
      </c>
      <c r="Q43" s="187"/>
      <c r="R43" s="188"/>
      <c r="S43" s="187"/>
      <c r="T43" s="188"/>
      <c r="U43" s="187"/>
      <c r="V43" s="188"/>
      <c r="W43" s="187"/>
      <c r="X43" s="189"/>
      <c r="Y43" s="140"/>
      <c r="Z43" s="140"/>
    </row>
  </sheetData>
  <mergeCells count="169">
    <mergeCell ref="D7:E7"/>
    <mergeCell ref="Q7:R7"/>
    <mergeCell ref="S7:T7"/>
    <mergeCell ref="U7:V7"/>
    <mergeCell ref="W7:X7"/>
    <mergeCell ref="W3:X3"/>
    <mergeCell ref="C5:L5"/>
    <mergeCell ref="N5:O5"/>
    <mergeCell ref="Q5:X5"/>
    <mergeCell ref="C6:E6"/>
    <mergeCell ref="F6:G6"/>
    <mergeCell ref="N6:O6"/>
    <mergeCell ref="Q6:R6"/>
    <mergeCell ref="S6:T6"/>
    <mergeCell ref="U6:V6"/>
    <mergeCell ref="A2:D3"/>
    <mergeCell ref="B27:F27"/>
    <mergeCell ref="G27:K27"/>
    <mergeCell ref="L27:M27"/>
    <mergeCell ref="N27:O27"/>
    <mergeCell ref="Q27:R27"/>
    <mergeCell ref="S27:T27"/>
    <mergeCell ref="S2:T2"/>
    <mergeCell ref="U2:V2"/>
    <mergeCell ref="W2:X2"/>
    <mergeCell ref="E3:F3"/>
    <mergeCell ref="J3:K3"/>
    <mergeCell ref="L3:M3"/>
    <mergeCell ref="N3:O3"/>
    <mergeCell ref="Q3:R3"/>
    <mergeCell ref="U27:V27"/>
    <mergeCell ref="W27:X27"/>
    <mergeCell ref="S3:T3"/>
    <mergeCell ref="U3:V3"/>
    <mergeCell ref="H2:I3"/>
    <mergeCell ref="J2:K2"/>
    <mergeCell ref="L2:M2"/>
    <mergeCell ref="N2:O2"/>
    <mergeCell ref="Q2:R2"/>
    <mergeCell ref="W6:X6"/>
    <mergeCell ref="W28:X28"/>
    <mergeCell ref="C29:D29"/>
    <mergeCell ref="E29:F29"/>
    <mergeCell ref="L29:M29"/>
    <mergeCell ref="N29:O29"/>
    <mergeCell ref="Q29:R29"/>
    <mergeCell ref="S29:T29"/>
    <mergeCell ref="U29:V29"/>
    <mergeCell ref="W29:X29"/>
    <mergeCell ref="C28:D28"/>
    <mergeCell ref="E28:F28"/>
    <mergeCell ref="G28:K28"/>
    <mergeCell ref="L28:M28"/>
    <mergeCell ref="N28:O28"/>
    <mergeCell ref="Q28:R28"/>
    <mergeCell ref="S28:T28"/>
    <mergeCell ref="U28:V28"/>
    <mergeCell ref="U30:V30"/>
    <mergeCell ref="W30:X30"/>
    <mergeCell ref="C31:D31"/>
    <mergeCell ref="E31:F31"/>
    <mergeCell ref="L31:M31"/>
    <mergeCell ref="N31:O31"/>
    <mergeCell ref="Q31:R31"/>
    <mergeCell ref="S31:T31"/>
    <mergeCell ref="U31:V31"/>
    <mergeCell ref="W31:X31"/>
    <mergeCell ref="C30:D30"/>
    <mergeCell ref="E30:F30"/>
    <mergeCell ref="L30:M30"/>
    <mergeCell ref="N30:O30"/>
    <mergeCell ref="Q30:R30"/>
    <mergeCell ref="S30:T30"/>
    <mergeCell ref="U32:V32"/>
    <mergeCell ref="W32:X32"/>
    <mergeCell ref="C33:D33"/>
    <mergeCell ref="E33:F33"/>
    <mergeCell ref="L33:M33"/>
    <mergeCell ref="N33:O33"/>
    <mergeCell ref="Q33:R33"/>
    <mergeCell ref="S33:T33"/>
    <mergeCell ref="U33:V33"/>
    <mergeCell ref="W33:X33"/>
    <mergeCell ref="C32:D32"/>
    <mergeCell ref="E32:F32"/>
    <mergeCell ref="L32:M32"/>
    <mergeCell ref="N32:O32"/>
    <mergeCell ref="Q32:R32"/>
    <mergeCell ref="S32:T32"/>
    <mergeCell ref="U34:V34"/>
    <mergeCell ref="W34:X34"/>
    <mergeCell ref="C35:D35"/>
    <mergeCell ref="E35:F35"/>
    <mergeCell ref="L35:M35"/>
    <mergeCell ref="N35:O35"/>
    <mergeCell ref="Q35:R35"/>
    <mergeCell ref="S35:T35"/>
    <mergeCell ref="U35:V35"/>
    <mergeCell ref="W35:X35"/>
    <mergeCell ref="C34:D34"/>
    <mergeCell ref="E34:F34"/>
    <mergeCell ref="L34:M34"/>
    <mergeCell ref="N34:O34"/>
    <mergeCell ref="Q34:R34"/>
    <mergeCell ref="S34:T34"/>
    <mergeCell ref="U36:V36"/>
    <mergeCell ref="W36:X36"/>
    <mergeCell ref="C37:D37"/>
    <mergeCell ref="E37:F37"/>
    <mergeCell ref="L37:M37"/>
    <mergeCell ref="N37:O37"/>
    <mergeCell ref="Q37:R37"/>
    <mergeCell ref="S37:T37"/>
    <mergeCell ref="U37:V37"/>
    <mergeCell ref="W37:X37"/>
    <mergeCell ref="C36:D36"/>
    <mergeCell ref="E36:F36"/>
    <mergeCell ref="L36:M36"/>
    <mergeCell ref="N36:O36"/>
    <mergeCell ref="Q36:R36"/>
    <mergeCell ref="S36:T36"/>
    <mergeCell ref="U38:V38"/>
    <mergeCell ref="W38:X38"/>
    <mergeCell ref="C39:D39"/>
    <mergeCell ref="E39:F39"/>
    <mergeCell ref="L39:M39"/>
    <mergeCell ref="N39:O39"/>
    <mergeCell ref="Q39:R39"/>
    <mergeCell ref="S39:T39"/>
    <mergeCell ref="U39:V39"/>
    <mergeCell ref="W39:X39"/>
    <mergeCell ref="C38:D38"/>
    <mergeCell ref="E38:F38"/>
    <mergeCell ref="L38:M38"/>
    <mergeCell ref="N38:O38"/>
    <mergeCell ref="Q38:R38"/>
    <mergeCell ref="S38:T38"/>
    <mergeCell ref="U40:V40"/>
    <mergeCell ref="W40:X40"/>
    <mergeCell ref="C41:D41"/>
    <mergeCell ref="E41:F41"/>
    <mergeCell ref="L41:M41"/>
    <mergeCell ref="N41:O41"/>
    <mergeCell ref="Q41:R41"/>
    <mergeCell ref="S41:T41"/>
    <mergeCell ref="U41:V41"/>
    <mergeCell ref="W41:X41"/>
    <mergeCell ref="C40:D40"/>
    <mergeCell ref="E40:F40"/>
    <mergeCell ref="L40:M40"/>
    <mergeCell ref="N40:O40"/>
    <mergeCell ref="Q40:R40"/>
    <mergeCell ref="S40:T40"/>
    <mergeCell ref="U42:V42"/>
    <mergeCell ref="W42:X42"/>
    <mergeCell ref="C43:D43"/>
    <mergeCell ref="E43:F43"/>
    <mergeCell ref="L43:M43"/>
    <mergeCell ref="N43:O43"/>
    <mergeCell ref="Q43:R43"/>
    <mergeCell ref="S43:T43"/>
    <mergeCell ref="U43:V43"/>
    <mergeCell ref="W43:X43"/>
    <mergeCell ref="C42:D42"/>
    <mergeCell ref="E42:F42"/>
    <mergeCell ref="L42:M42"/>
    <mergeCell ref="N42:O42"/>
    <mergeCell ref="Q42:R42"/>
    <mergeCell ref="S42:T42"/>
  </mergeCells>
  <phoneticPr fontId="2"/>
  <pageMargins left="0.37" right="0.28000000000000003" top="0.57999999999999996" bottom="0.28000000000000003" header="0.37" footer="0.21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PPφ50</vt:lpstr>
      <vt:lpstr>PPφ50!Print_Area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塩崎 竜哉</cp:lastModifiedBy>
  <cp:lastPrinted>2025-04-23T04:49:16Z</cp:lastPrinted>
  <dcterms:created xsi:type="dcterms:W3CDTF">2019-06-11T00:03:25Z</dcterms:created>
  <dcterms:modified xsi:type="dcterms:W3CDTF">2025-05-30T01:11:57Z</dcterms:modified>
</cp:coreProperties>
</file>